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MEETINGS\2024\2024 HFA Institute\Logistics\Rooming\"/>
    </mc:Choice>
  </mc:AlternateContent>
  <xr:revisionPtr revIDLastSave="0" documentId="8_{5836F455-5352-41B8-B9C9-6657980406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aiting List Form" sheetId="1" r:id="rId1"/>
    <sheet name="Data" sheetId="4" state="hidden" r:id="rId2"/>
    <sheet name="Variables" sheetId="2" state="hidden" r:id="rId3"/>
  </sheets>
  <definedNames>
    <definedName name="Comments">'Waiting List Form'!$C$42</definedName>
    <definedName name="ConComp">'Waiting List Form'!$C$13</definedName>
    <definedName name="ConEmail">'Waiting List Form'!$L$15:$L$15</definedName>
    <definedName name="ConFirst">'Waiting List Form'!$C$11</definedName>
    <definedName name="ConLast">'Waiting List Form'!$N$11</definedName>
    <definedName name="ConPhone">'Waiting List Form'!$C$15</definedName>
    <definedName name="MtgDates">Variables!$C$6</definedName>
    <definedName name="MtgHotel">Variables!$C$5</definedName>
    <definedName name="MtgLocation">Variables!$C$4</definedName>
    <definedName name="MtgName">Variables!$C$1</definedName>
    <definedName name="NCSHAConfNum">'Waiting List Form'!#REF!</definedName>
    <definedName name="NCSHAGranted">'Waiting List Form'!#REF!</definedName>
    <definedName name="NCSHARecd">'Waiting List Form'!#REF!</definedName>
    <definedName name="_xlnm.Print_Area" localSheetId="0">'Waiting List Form'!$B$1:$BA$48</definedName>
    <definedName name="Res01_Conf">'Waiting List Form'!$AP$21</definedName>
    <definedName name="Res01_First">'Waiting List Form'!$N$21</definedName>
    <definedName name="Res01_Last">'Waiting List Form'!$D$21</definedName>
    <definedName name="Res02_Conf">'Waiting List Form'!$AP$23</definedName>
    <definedName name="Res02_First">'Waiting List Form'!$N$23</definedName>
    <definedName name="Res02_Last">'Waiting List Form'!$D$23</definedName>
    <definedName name="Res03_Conf">'Waiting List Form'!$AP$25</definedName>
    <definedName name="Res03_First">'Waiting List Form'!$N$25</definedName>
    <definedName name="Res03_Last">'Waiting List Form'!$D$25</definedName>
    <definedName name="Res04_Conf">'Waiting List Form'!$AP$27</definedName>
    <definedName name="Res04_First">'Waiting List Form'!$N$27</definedName>
    <definedName name="Res04_Last">'Waiting List Form'!$D$27</definedName>
    <definedName name="Res05_Conf">'Waiting List Form'!$AP$29</definedName>
    <definedName name="Res05_First">'Waiting List Form'!$N$29</definedName>
    <definedName name="Res05_Last">'Waiting List Form'!$D$29</definedName>
    <definedName name="Res06_Conf">'Waiting List Form'!$AP$31</definedName>
    <definedName name="Res06_First">'Waiting List Form'!$N$31</definedName>
    <definedName name="Res06_Last">'Waiting List Form'!$D$31</definedName>
    <definedName name="Res07_Conf">'Waiting List Form'!$AP$33</definedName>
    <definedName name="Res07_First">'Waiting List Form'!$N$33</definedName>
    <definedName name="Res07_Last">'Waiting List Form'!$D$33</definedName>
    <definedName name="Res08_Conf">'Waiting List Form'!$AP$35</definedName>
    <definedName name="Res08_First">'Waiting List Form'!$N$35</definedName>
    <definedName name="Res08_Last">'Waiting List Form'!$D$35</definedName>
    <definedName name="Res09_Conf">'Waiting List Form'!$AP$37</definedName>
    <definedName name="Res09_First">'Waiting List Form'!$N$37</definedName>
    <definedName name="Res09_Last">'Waiting List Form'!$D$37</definedName>
    <definedName name="Res10_Conf">'Waiting List Form'!$AP$39</definedName>
    <definedName name="Res10_First">'Waiting List Form'!$N$39</definedName>
    <definedName name="Res10_Last">'Waiting List Form'!$D$39</definedName>
    <definedName name="Value_Arr">Variables!$E$1:$E$12</definedName>
    <definedName name="Value_Dep">Variables!$F$1:$F$12</definedName>
    <definedName name="Value_Num">Variables!$D$1:$D$12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" i="1" l="1"/>
  <c r="AZ4" i="1"/>
  <c r="CI2" i="4"/>
  <c r="T2" i="4"/>
  <c r="AK2" i="4"/>
  <c r="AF2" i="4"/>
  <c r="AE2" i="4"/>
  <c r="AS2" i="4"/>
  <c r="AN2" i="4"/>
  <c r="AM2" i="4"/>
  <c r="BA2" i="4"/>
  <c r="AV2" i="4"/>
  <c r="AU2" i="4"/>
  <c r="BI2" i="4"/>
  <c r="BD2" i="4"/>
  <c r="BC2" i="4"/>
  <c r="BQ2" i="4"/>
  <c r="BL2" i="4"/>
  <c r="BK2" i="4"/>
  <c r="BY2" i="4"/>
  <c r="BT2" i="4"/>
  <c r="BS2" i="4"/>
  <c r="CG2" i="4"/>
  <c r="CB2" i="4"/>
  <c r="CA2" i="4"/>
  <c r="CF2" i="4"/>
  <c r="CD2" i="4"/>
  <c r="BX2" i="4"/>
  <c r="BV2" i="4"/>
  <c r="BP2" i="4"/>
  <c r="BN2" i="4"/>
  <c r="BH2" i="4"/>
  <c r="BF2" i="4"/>
  <c r="AZ2" i="4"/>
  <c r="AX2" i="4"/>
  <c r="AR2" i="4"/>
  <c r="AP2" i="4"/>
  <c r="AJ2" i="4"/>
  <c r="AH2" i="4"/>
  <c r="AC2" i="4"/>
  <c r="X2" i="4"/>
  <c r="W2" i="4"/>
  <c r="AB2" i="4"/>
  <c r="Z2" i="4"/>
  <c r="U2" i="4"/>
  <c r="P2" i="4"/>
  <c r="O2" i="4"/>
  <c r="R2" i="4"/>
  <c r="L2" i="4"/>
  <c r="J2" i="4"/>
  <c r="M2" i="4"/>
  <c r="H2" i="4"/>
  <c r="G2" i="4"/>
  <c r="F2" i="4"/>
  <c r="E2" i="2" l="1"/>
  <c r="E3" i="2" l="1"/>
  <c r="F12" i="2"/>
  <c r="F11" i="2"/>
  <c r="F10" i="2"/>
  <c r="F9" i="2"/>
  <c r="F8" i="2"/>
  <c r="F7" i="2"/>
  <c r="F6" i="2"/>
  <c r="F5" i="2"/>
  <c r="F4" i="2"/>
  <c r="F3" i="2"/>
  <c r="F2" i="2"/>
  <c r="E12" i="2"/>
  <c r="E11" i="2"/>
  <c r="E10" i="2"/>
  <c r="E9" i="2"/>
  <c r="E8" i="2"/>
  <c r="E7" i="2"/>
  <c r="E6" i="2"/>
  <c r="E5" i="2"/>
  <c r="E4" i="2"/>
  <c r="E2" i="4"/>
  <c r="D2" i="4"/>
  <c r="C2" i="4"/>
  <c r="B2" i="4"/>
  <c r="C6" i="2"/>
  <c r="AZ3" i="1" s="1"/>
</calcChain>
</file>

<file path=xl/sharedStrings.xml><?xml version="1.0" encoding="utf-8"?>
<sst xmlns="http://schemas.openxmlformats.org/spreadsheetml/2006/main" count="162" uniqueCount="160">
  <si>
    <t>Meeting Name:</t>
  </si>
  <si>
    <t>Meeting Hotel:</t>
  </si>
  <si>
    <t>Meeting Dates:</t>
  </si>
  <si>
    <t>Meeting Location:</t>
  </si>
  <si>
    <t>First Name</t>
  </si>
  <si>
    <t>Last Name</t>
  </si>
  <si>
    <t>Phone</t>
  </si>
  <si>
    <t>Company</t>
  </si>
  <si>
    <t>ConFirst</t>
  </si>
  <si>
    <t>ConLast</t>
  </si>
  <si>
    <t>ConComp</t>
  </si>
  <si>
    <t>ConPhone</t>
  </si>
  <si>
    <t>ConEmail</t>
  </si>
  <si>
    <t>Arrival Date</t>
  </si>
  <si>
    <t>Departure Date</t>
  </si>
  <si>
    <t>CC Type</t>
  </si>
  <si>
    <t>Visa</t>
  </si>
  <si>
    <t>Mastercard</t>
  </si>
  <si>
    <t>American Express</t>
  </si>
  <si>
    <t>Meeting Start Date:</t>
  </si>
  <si>
    <t>Meeting End Date:</t>
  </si>
  <si>
    <t>MonNum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</si>
  <si>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</si>
  <si>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</si>
  <si>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</si>
  <si>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</si>
  <si>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</si>
  <si>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</si>
  <si>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</si>
  <si>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</si>
  <si>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</si>
  <si>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</si>
  <si>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</si>
  <si>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</si>
  <si>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</si>
  <si>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Value</t>
  </si>
  <si>
    <t>DayNum</t>
  </si>
  <si>
    <t>Day</t>
  </si>
  <si>
    <t>Mon</t>
  </si>
  <si>
    <t>Wed</t>
  </si>
  <si>
    <t>Thu</t>
  </si>
  <si>
    <t>Fri</t>
  </si>
  <si>
    <t>Sat</t>
  </si>
  <si>
    <t>Sun</t>
  </si>
  <si>
    <t>Tue</t>
  </si>
  <si>
    <t>Special Requests / Comments:</t>
  </si>
  <si>
    <t>N001</t>
  </si>
  <si>
    <t>NewNum</t>
  </si>
  <si>
    <t>NewValue</t>
  </si>
  <si>
    <t>True</t>
  </si>
  <si>
    <t>False</t>
  </si>
  <si>
    <t>New?</t>
  </si>
  <si>
    <t>AttArr_Needs</t>
  </si>
  <si>
    <t>AttDep_Needs</t>
  </si>
  <si>
    <t>AttCCType</t>
  </si>
  <si>
    <t>Comments</t>
  </si>
  <si>
    <t>CtlNum</t>
  </si>
  <si>
    <t>asd</t>
  </si>
  <si>
    <t xml:space="preserve"> National Council of State Housing Agencies</t>
  </si>
  <si>
    <t>Returned Reservations</t>
  </si>
  <si>
    <t>Arrival</t>
  </si>
  <si>
    <t>Email</t>
  </si>
  <si>
    <t>ROOM RESERVATION RELEASE FORM</t>
  </si>
  <si>
    <t>Whom should we contact if we have questions?</t>
  </si>
  <si>
    <t>Departure</t>
  </si>
  <si>
    <t>Confirmation #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</si>
  <si>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</si>
  <si>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</si>
  <si>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</si>
  <si>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</si>
  <si>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</si>
  <si>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</si>
  <si>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</si>
  <si>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</si>
  <si>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</si>
  <si>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</si>
  <si>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Res01Last</t>
  </si>
  <si>
    <t>Res01First</t>
  </si>
  <si>
    <t>Res01Arr</t>
  </si>
  <si>
    <t>Res01Dep</t>
  </si>
  <si>
    <t>Res01Conf</t>
  </si>
  <si>
    <t>Res01Used</t>
  </si>
  <si>
    <t>Res01Arr#</t>
  </si>
  <si>
    <t>Res01Dep#</t>
  </si>
  <si>
    <t>Res02Last</t>
  </si>
  <si>
    <t>Res02First</t>
  </si>
  <si>
    <t>Res02Arr#</t>
  </si>
  <si>
    <t>Res02Arr</t>
  </si>
  <si>
    <t>Res02Dep#</t>
  </si>
  <si>
    <t>Res02Dep</t>
  </si>
  <si>
    <t>Res02Conf</t>
  </si>
  <si>
    <t>Res02Used</t>
  </si>
  <si>
    <t>Res03Last</t>
  </si>
  <si>
    <t>Res03First</t>
  </si>
  <si>
    <t>Res03Arr#</t>
  </si>
  <si>
    <t>Res03Arr</t>
  </si>
  <si>
    <t>Res03Dep#</t>
  </si>
  <si>
    <t>Res03Dep</t>
  </si>
  <si>
    <t>Res03Conf</t>
  </si>
  <si>
    <t>Res03Used</t>
  </si>
  <si>
    <t>Res10Last</t>
  </si>
  <si>
    <t>Res10First</t>
  </si>
  <si>
    <t>Res10Arr#</t>
  </si>
  <si>
    <t>Res10Arr</t>
  </si>
  <si>
    <t>Res10Dep#</t>
  </si>
  <si>
    <t>Res10Dep</t>
  </si>
  <si>
    <t>Res10Conf</t>
  </si>
  <si>
    <t>Res10Used</t>
  </si>
  <si>
    <t>Res09Last</t>
  </si>
  <si>
    <t>Res09First</t>
  </si>
  <si>
    <t>Res09Arr#</t>
  </si>
  <si>
    <t>Res09Arr</t>
  </si>
  <si>
    <t>Res09Dep#</t>
  </si>
  <si>
    <t>Res09Dep</t>
  </si>
  <si>
    <t>Res09Conf</t>
  </si>
  <si>
    <t>Res09Used</t>
  </si>
  <si>
    <t>Res08Last</t>
  </si>
  <si>
    <t>Res08First</t>
  </si>
  <si>
    <t>Res08Arr#</t>
  </si>
  <si>
    <t>Res08Arr</t>
  </si>
  <si>
    <t>Res08Dep#</t>
  </si>
  <si>
    <t>Res08Dep</t>
  </si>
  <si>
    <t>Res08Conf</t>
  </si>
  <si>
    <t>Res08Used</t>
  </si>
  <si>
    <t>Res07Last</t>
  </si>
  <si>
    <t>Res07First</t>
  </si>
  <si>
    <t>Res07Arr#</t>
  </si>
  <si>
    <t>Res07Arr</t>
  </si>
  <si>
    <t>Res07Dep#</t>
  </si>
  <si>
    <t>Res07Dep</t>
  </si>
  <si>
    <t>Res07Conf</t>
  </si>
  <si>
    <t>Res07Used</t>
  </si>
  <si>
    <t>Res06Last</t>
  </si>
  <si>
    <t>Res06First</t>
  </si>
  <si>
    <t>Res06Arr#</t>
  </si>
  <si>
    <t>Res06Arr</t>
  </si>
  <si>
    <t>Res06Dep#</t>
  </si>
  <si>
    <t>Res06Dep</t>
  </si>
  <si>
    <t>Res06Conf</t>
  </si>
  <si>
    <t>Res06Used</t>
  </si>
  <si>
    <t>Res05Last</t>
  </si>
  <si>
    <t>Res05First</t>
  </si>
  <si>
    <t>Res05Arr#</t>
  </si>
  <si>
    <t>Res05Arr</t>
  </si>
  <si>
    <t>Res05Dep#</t>
  </si>
  <si>
    <t>Res05Dep</t>
  </si>
  <si>
    <t>Res05Conf</t>
  </si>
  <si>
    <t>Res05Used</t>
  </si>
  <si>
    <t>Res04Last</t>
  </si>
  <si>
    <t>Res04First</t>
  </si>
  <si>
    <t>Res04Arr#</t>
  </si>
  <si>
    <t>Res04Arr</t>
  </si>
  <si>
    <t>Res04Dep#</t>
  </si>
  <si>
    <t>Res04Dep</t>
  </si>
  <si>
    <t>Res04Conf</t>
  </si>
  <si>
    <t>Res04Used</t>
  </si>
  <si>
    <t>NCSHA
Use Only</t>
  </si>
  <si>
    <t>2024 HFA Institute</t>
  </si>
  <si>
    <t>Washington, DC</t>
  </si>
  <si>
    <t>JW Marriott Washington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</si>
</sst>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\-mmm"/>
    <numFmt numFmtId="165" formatCode="mmmm\ dd\,\ yyyy"/>
    <numFmt numFmtId="166" formatCode="[&lt;=9999999]###\-####;\(###\)\ ###\-####"/>
  </numFmts>
  <fonts count="32">
    <font>
      <sz val="11"/>
      <name val="Palatino"/>
    </font>
    <font>
      <sz val="8"/>
      <name val="Palatino"/>
      <family val="1"/>
    </font>
    <font>
      <b/>
      <sz val="11"/>
      <name val="Palatino"/>
      <family val="1"/>
    </font>
    <font>
      <b/>
      <sz val="11"/>
      <name val="Arial"/>
      <family val="2"/>
    </font>
    <font>
      <sz val="11"/>
      <name val="Arial"/>
      <family val="2"/>
    </font>
    <font>
      <i/>
      <vertAlign val="superscript"/>
      <sz val="11"/>
      <name val="Arial"/>
      <family val="2"/>
    </font>
    <font>
      <vertAlign val="superscript"/>
      <sz val="11"/>
      <name val="Arial"/>
      <family val="2"/>
    </font>
    <font>
      <sz val="11"/>
      <color indexed="12"/>
      <name val="Palatino"/>
      <family val="1"/>
    </font>
    <font>
      <sz val="11"/>
      <color indexed="12"/>
      <name val="Arial"/>
      <family val="2"/>
    </font>
    <font>
      <sz val="11"/>
      <name val="Palatino"/>
      <family val="1"/>
    </font>
    <font>
      <sz val="8"/>
      <color indexed="12"/>
      <name val="Arial"/>
      <family val="2"/>
    </font>
    <font>
      <b/>
      <sz val="10"/>
      <name val="Arial"/>
      <family val="2"/>
    </font>
    <font>
      <sz val="11"/>
      <color indexed="18"/>
      <name val="Arial"/>
      <family val="2"/>
    </font>
    <font>
      <b/>
      <i/>
      <u/>
      <sz val="9"/>
      <color indexed="18"/>
      <name val="Arial"/>
      <family val="2"/>
    </font>
    <font>
      <b/>
      <sz val="11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4"/>
      <color rgb="FF195B21"/>
      <name val="Arial"/>
      <family val="2"/>
    </font>
    <font>
      <b/>
      <sz val="14"/>
      <color indexed="9"/>
      <name val="Arial"/>
      <family val="2"/>
    </font>
    <font>
      <sz val="14"/>
      <color theme="6" tint="0.79998168889431442"/>
      <name val="Arial"/>
      <family val="2"/>
    </font>
    <font>
      <sz val="11"/>
      <color theme="6" tint="0.7999816888943144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b/>
      <sz val="9"/>
      <color rgb="FF000000"/>
      <name val="Arial"/>
      <family val="2"/>
    </font>
    <font>
      <u/>
      <sz val="11"/>
      <color theme="10"/>
      <name val="Palatino"/>
    </font>
    <font>
      <i/>
      <sz val="9"/>
      <name val="Arial"/>
      <family val="2"/>
    </font>
    <font>
      <u/>
      <sz val="10"/>
      <color theme="10"/>
      <name val="Palatino"/>
    </font>
    <font>
      <i/>
      <sz val="8"/>
      <name val="Arial"/>
      <family val="2"/>
    </font>
    <font>
      <b/>
      <sz val="11"/>
      <name val="Palatino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5B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17">
    <xf numFmtId="0" fontId="0" fillId="0" borderId="0" xfId="0"/>
    <xf numFmtId="165" fontId="7" fillId="0" borderId="0" xfId="0" applyNumberFormat="1" applyFont="1" applyAlignment="1" applyProtection="1">
      <alignment horizontal="left"/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5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2" xfId="0" applyFill="1" applyBorder="1"/>
    <xf numFmtId="0" fontId="0" fillId="2" borderId="0" xfId="0" applyFill="1"/>
    <xf numFmtId="0" fontId="0" fillId="2" borderId="13" xfId="0" applyFill="1" applyBorder="1"/>
    <xf numFmtId="0" fontId="2" fillId="0" borderId="4" xfId="0" applyFont="1" applyBorder="1"/>
    <xf numFmtId="0" fontId="2" fillId="0" borderId="2" xfId="0" applyFont="1" applyBorder="1"/>
    <xf numFmtId="0" fontId="2" fillId="0" borderId="9" xfId="0" applyFont="1" applyBorder="1"/>
    <xf numFmtId="0" fontId="9" fillId="0" borderId="6" xfId="0" applyFont="1" applyBorder="1"/>
    <xf numFmtId="0" fontId="2" fillId="0" borderId="5" xfId="0" applyFont="1" applyBorder="1"/>
    <xf numFmtId="0" fontId="2" fillId="0" borderId="14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3" borderId="0" xfId="0" applyFill="1"/>
    <xf numFmtId="0" fontId="7" fillId="0" borderId="0" xfId="0" applyFont="1" applyAlignment="1" applyProtection="1">
      <alignment horizontal="left"/>
      <protection locked="0"/>
    </xf>
    <xf numFmtId="0" fontId="3" fillId="6" borderId="0" xfId="0" applyFont="1" applyFill="1"/>
    <xf numFmtId="0" fontId="4" fillId="6" borderId="0" xfId="0" applyFont="1" applyFill="1" applyAlignment="1">
      <alignment horizontal="left"/>
    </xf>
    <xf numFmtId="0" fontId="4" fillId="6" borderId="0" xfId="0" applyFont="1" applyFill="1"/>
    <xf numFmtId="0" fontId="11" fillId="6" borderId="0" xfId="0" applyFont="1" applyFill="1"/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top"/>
    </xf>
    <xf numFmtId="0" fontId="4" fillId="6" borderId="13" xfId="0" applyFont="1" applyFill="1" applyBorder="1" applyAlignment="1">
      <alignment horizontal="left"/>
    </xf>
    <xf numFmtId="0" fontId="4" fillId="6" borderId="13" xfId="0" applyFont="1" applyFill="1" applyBorder="1"/>
    <xf numFmtId="0" fontId="13" fillId="6" borderId="0" xfId="0" applyFont="1" applyFill="1" applyAlignment="1">
      <alignment horizontal="left"/>
    </xf>
    <xf numFmtId="0" fontId="12" fillId="6" borderId="0" xfId="0" applyFont="1" applyFill="1"/>
    <xf numFmtId="0" fontId="15" fillId="6" borderId="0" xfId="0" applyFont="1" applyFill="1" applyAlignment="1">
      <alignment horizontal="centerContinuous"/>
    </xf>
    <xf numFmtId="0" fontId="16" fillId="6" borderId="0" xfId="0" applyFont="1" applyFill="1" applyAlignment="1">
      <alignment horizontal="centerContinuous"/>
    </xf>
    <xf numFmtId="0" fontId="20" fillId="6" borderId="0" xfId="0" applyFont="1" applyFill="1" applyAlignment="1">
      <alignment horizontal="centerContinuous"/>
    </xf>
    <xf numFmtId="0" fontId="22" fillId="6" borderId="0" xfId="0" applyFont="1" applyFill="1" applyAlignment="1">
      <alignment horizontal="right"/>
    </xf>
    <xf numFmtId="0" fontId="3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3" fillId="5" borderId="0" xfId="0" applyFont="1" applyFill="1"/>
    <xf numFmtId="0" fontId="4" fillId="5" borderId="0" xfId="0" applyFont="1" applyFill="1" applyAlignment="1">
      <alignment horizontal="left"/>
    </xf>
    <xf numFmtId="0" fontId="4" fillId="5" borderId="0" xfId="0" applyFont="1" applyFill="1"/>
    <xf numFmtId="0" fontId="15" fillId="5" borderId="0" xfId="0" applyFont="1" applyFill="1"/>
    <xf numFmtId="0" fontId="16" fillId="5" borderId="0" xfId="0" applyFont="1" applyFill="1" applyAlignment="1">
      <alignment horizontal="left"/>
    </xf>
    <xf numFmtId="0" fontId="18" fillId="5" borderId="0" xfId="0" applyFont="1" applyFill="1"/>
    <xf numFmtId="0" fontId="16" fillId="5" borderId="0" xfId="0" applyFont="1" applyFill="1"/>
    <xf numFmtId="0" fontId="15" fillId="5" borderId="0" xfId="0" applyFont="1" applyFill="1" applyAlignment="1">
      <alignment horizontal="right"/>
    </xf>
    <xf numFmtId="0" fontId="19" fillId="5" borderId="0" xfId="0" applyFont="1" applyFill="1" applyAlignment="1">
      <alignment horizontal="right"/>
    </xf>
    <xf numFmtId="0" fontId="16" fillId="0" borderId="0" xfId="0" applyFont="1"/>
    <xf numFmtId="0" fontId="3" fillId="5" borderId="0" xfId="0" applyFont="1" applyFill="1" applyAlignment="1">
      <alignment horizontal="right"/>
    </xf>
    <xf numFmtId="0" fontId="14" fillId="5" borderId="0" xfId="0" applyFont="1" applyFill="1" applyAlignment="1">
      <alignment horizontal="right"/>
    </xf>
    <xf numFmtId="0" fontId="17" fillId="5" borderId="0" xfId="0" applyFont="1" applyFill="1" applyAlignment="1">
      <alignment horizontal="left"/>
    </xf>
    <xf numFmtId="0" fontId="3" fillId="5" borderId="15" xfId="0" applyFont="1" applyFill="1" applyBorder="1"/>
    <xf numFmtId="0" fontId="4" fillId="5" borderId="15" xfId="0" applyFont="1" applyFill="1" applyBorder="1" applyAlignment="1">
      <alignment horizontal="left"/>
    </xf>
    <xf numFmtId="0" fontId="4" fillId="5" borderId="15" xfId="0" applyFont="1" applyFill="1" applyBorder="1"/>
    <xf numFmtId="0" fontId="21" fillId="6" borderId="0" xfId="0" applyFont="1" applyFill="1" applyAlignment="1">
      <alignment horizontal="left"/>
    </xf>
    <xf numFmtId="0" fontId="5" fillId="0" borderId="0" xfId="0" applyFont="1" applyAlignment="1">
      <alignment vertical="top"/>
    </xf>
    <xf numFmtId="166" fontId="8" fillId="4" borderId="0" xfId="0" applyNumberFormat="1" applyFont="1" applyFill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15" fillId="5" borderId="0" xfId="0" applyFont="1" applyFill="1" applyProtection="1">
      <protection locked="0"/>
    </xf>
    <xf numFmtId="0" fontId="26" fillId="6" borderId="0" xfId="0" applyFont="1" applyFill="1" applyAlignment="1">
      <alignment horizontal="left"/>
    </xf>
    <xf numFmtId="49" fontId="23" fillId="6" borderId="0" xfId="0" applyNumberFormat="1" applyFont="1" applyFill="1" applyAlignment="1">
      <alignment horizontal="right"/>
    </xf>
    <xf numFmtId="0" fontId="28" fillId="6" borderId="0" xfId="0" applyFont="1" applyFill="1"/>
    <xf numFmtId="0" fontId="28" fillId="0" borderId="0" xfId="0" applyFont="1"/>
    <xf numFmtId="0" fontId="4" fillId="8" borderId="1" xfId="0" applyFont="1" applyFill="1" applyBorder="1"/>
    <xf numFmtId="0" fontId="4" fillId="8" borderId="0" xfId="0" applyFont="1" applyFill="1"/>
    <xf numFmtId="0" fontId="4" fillId="8" borderId="2" xfId="0" applyFont="1" applyFill="1" applyBorder="1"/>
    <xf numFmtId="0" fontId="4" fillId="8" borderId="22" xfId="0" applyFont="1" applyFill="1" applyBorder="1"/>
    <xf numFmtId="0" fontId="4" fillId="8" borderId="23" xfId="0" applyFont="1" applyFill="1" applyBorder="1"/>
    <xf numFmtId="0" fontId="4" fillId="8" borderId="24" xfId="0" applyFont="1" applyFill="1" applyBorder="1"/>
    <xf numFmtId="0" fontId="31" fillId="0" borderId="0" xfId="0" applyFont="1"/>
    <xf numFmtId="0" fontId="30" fillId="8" borderId="19" xfId="0" applyFont="1" applyFill="1" applyBorder="1" applyAlignment="1">
      <alignment horizontal="center" textRotation="90" wrapText="1"/>
    </xf>
    <xf numFmtId="0" fontId="30" fillId="8" borderId="20" xfId="0" applyFont="1" applyFill="1" applyBorder="1" applyAlignment="1">
      <alignment horizontal="center" textRotation="90" wrapText="1"/>
    </xf>
    <xf numFmtId="0" fontId="30" fillId="8" borderId="21" xfId="0" applyFont="1" applyFill="1" applyBorder="1" applyAlignment="1">
      <alignment horizontal="center" textRotation="90" wrapText="1"/>
    </xf>
    <xf numFmtId="0" fontId="30" fillId="8" borderId="1" xfId="0" applyFont="1" applyFill="1" applyBorder="1" applyAlignment="1">
      <alignment horizontal="center" textRotation="90" wrapText="1"/>
    </xf>
    <xf numFmtId="0" fontId="30" fillId="8" borderId="0" xfId="0" applyFont="1" applyFill="1" applyAlignment="1">
      <alignment horizontal="center" textRotation="90" wrapText="1"/>
    </xf>
    <xf numFmtId="0" fontId="30" fillId="8" borderId="2" xfId="0" applyFont="1" applyFill="1" applyBorder="1" applyAlignment="1">
      <alignment horizontal="center" textRotation="90" wrapText="1"/>
    </xf>
    <xf numFmtId="0" fontId="10" fillId="4" borderId="19" xfId="0" applyFont="1" applyFill="1" applyBorder="1" applyAlignment="1" applyProtection="1">
      <alignment horizontal="left" vertical="top" wrapText="1"/>
      <protection locked="0"/>
    </xf>
    <xf numFmtId="0" fontId="10" fillId="4" borderId="20" xfId="0" applyFont="1" applyFill="1" applyBorder="1" applyAlignment="1" applyProtection="1">
      <alignment horizontal="left" vertical="top" wrapText="1"/>
      <protection locked="0"/>
    </xf>
    <xf numFmtId="0" fontId="10" fillId="4" borderId="21" xfId="0" applyFont="1" applyFill="1" applyBorder="1" applyAlignment="1" applyProtection="1">
      <alignment horizontal="left" vertical="top" wrapText="1"/>
      <protection locked="0"/>
    </xf>
    <xf numFmtId="0" fontId="10" fillId="4" borderId="1" xfId="0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0" fontId="10" fillId="4" borderId="2" xfId="0" applyFont="1" applyFill="1" applyBorder="1" applyAlignment="1" applyProtection="1">
      <alignment horizontal="left" vertical="top" wrapText="1"/>
      <protection locked="0"/>
    </xf>
    <xf numFmtId="0" fontId="10" fillId="4" borderId="22" xfId="0" applyFont="1" applyFill="1" applyBorder="1" applyAlignment="1" applyProtection="1">
      <alignment horizontal="left" vertical="top" wrapText="1"/>
      <protection locked="0"/>
    </xf>
    <xf numFmtId="0" fontId="10" fillId="4" borderId="23" xfId="0" applyFont="1" applyFill="1" applyBorder="1" applyAlignment="1" applyProtection="1">
      <alignment horizontal="left" vertical="top" wrapText="1"/>
      <protection locked="0"/>
    </xf>
    <xf numFmtId="0" fontId="10" fillId="4" borderId="24" xfId="0" applyFont="1" applyFill="1" applyBorder="1" applyAlignment="1" applyProtection="1">
      <alignment horizontal="left" vertical="top" wrapText="1"/>
      <protection locked="0"/>
    </xf>
    <xf numFmtId="0" fontId="24" fillId="7" borderId="16" xfId="0" applyFont="1" applyFill="1" applyBorder="1" applyAlignment="1" applyProtection="1">
      <alignment horizontal="left" vertical="center"/>
      <protection locked="0"/>
    </xf>
    <xf numFmtId="0" fontId="24" fillId="7" borderId="17" xfId="0" applyFont="1" applyFill="1" applyBorder="1" applyAlignment="1" applyProtection="1">
      <alignment horizontal="left" vertical="center"/>
      <protection locked="0"/>
    </xf>
    <xf numFmtId="0" fontId="24" fillId="7" borderId="18" xfId="0" applyFont="1" applyFill="1" applyBorder="1" applyAlignment="1" applyProtection="1">
      <alignment horizontal="left" vertical="center"/>
      <protection locked="0"/>
    </xf>
    <xf numFmtId="0" fontId="28" fillId="6" borderId="23" xfId="0" applyFont="1" applyFill="1" applyBorder="1" applyAlignment="1">
      <alignment horizontal="center"/>
    </xf>
    <xf numFmtId="0" fontId="28" fillId="6" borderId="0" xfId="0" applyFont="1" applyFill="1" applyAlignment="1">
      <alignment horizontal="center"/>
    </xf>
    <xf numFmtId="0" fontId="25" fillId="4" borderId="16" xfId="0" applyFont="1" applyFill="1" applyBorder="1" applyAlignment="1" applyProtection="1">
      <alignment horizontal="left" vertical="center"/>
      <protection locked="0"/>
    </xf>
    <xf numFmtId="0" fontId="25" fillId="4" borderId="17" xfId="0" applyFont="1" applyFill="1" applyBorder="1" applyAlignment="1" applyProtection="1">
      <alignment horizontal="left" vertical="center"/>
      <protection locked="0"/>
    </xf>
    <xf numFmtId="0" fontId="25" fillId="4" borderId="18" xfId="0" applyFont="1" applyFill="1" applyBorder="1" applyAlignment="1" applyProtection="1">
      <alignment horizontal="left" vertical="center"/>
      <protection locked="0"/>
    </xf>
    <xf numFmtId="166" fontId="25" fillId="4" borderId="16" xfId="0" applyNumberFormat="1" applyFont="1" applyFill="1" applyBorder="1" applyAlignment="1" applyProtection="1">
      <alignment horizontal="left" vertical="center" wrapText="1"/>
      <protection locked="0"/>
    </xf>
    <xf numFmtId="166" fontId="25" fillId="4" borderId="17" xfId="0" applyNumberFormat="1" applyFont="1" applyFill="1" applyBorder="1" applyAlignment="1" applyProtection="1">
      <alignment horizontal="left" vertical="center" wrapText="1"/>
      <protection locked="0"/>
    </xf>
    <xf numFmtId="166" fontId="25" fillId="4" borderId="18" xfId="0" applyNumberFormat="1" applyFont="1" applyFill="1" applyBorder="1" applyAlignment="1" applyProtection="1">
      <alignment horizontal="left" vertical="center" wrapText="1"/>
      <protection locked="0"/>
    </xf>
    <xf numFmtId="0" fontId="29" fillId="4" borderId="16" xfId="1" applyNumberFormat="1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000000"/>
      <color rgb="FF195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2" dropStyle="combo" dx="22" fmlaLink="Data!$I$2" fmlaRange="Value_Arr" noThreeD="1" sel="1" val="0"/>
</file>

<file path=xl/ctrlProps/ctrlProp10.xml><?xml version="1.0" encoding="utf-8"?>
<formControlPr xmlns="http://schemas.microsoft.com/office/spreadsheetml/2009/9/main" objectType="Drop" dropLines="12" dropStyle="combo" dx="16" fmlaLink="Data!$AW$2" fmlaRange="Value_Arr" noThreeD="1" sel="1" val="0"/>
</file>

<file path=xl/ctrlProps/ctrlProp11.xml><?xml version="1.0" encoding="utf-8"?>
<formControlPr xmlns="http://schemas.microsoft.com/office/spreadsheetml/2009/9/main" objectType="Drop" dropLines="12" dropStyle="combo" dx="16" fmlaLink="Data!$BE$2" fmlaRange="Value_Arr" noThreeD="1" sel="1" val="0"/>
</file>

<file path=xl/ctrlProps/ctrlProp12.xml><?xml version="1.0" encoding="utf-8"?>
<formControlPr xmlns="http://schemas.microsoft.com/office/spreadsheetml/2009/9/main" objectType="Drop" dropLines="12" dropStyle="combo" dx="16" fmlaLink="Data!$BM$2" fmlaRange="Value_Arr" noThreeD="1" sel="1" val="0"/>
</file>

<file path=xl/ctrlProps/ctrlProp13.xml><?xml version="1.0" encoding="utf-8"?>
<formControlPr xmlns="http://schemas.microsoft.com/office/spreadsheetml/2009/9/main" objectType="Drop" dropLines="12" dropStyle="combo" dx="16" fmlaLink="Data!$BU$2" fmlaRange="Value_Arr" noThreeD="1" sel="1" val="0"/>
</file>

<file path=xl/ctrlProps/ctrlProp14.xml><?xml version="1.0" encoding="utf-8"?>
<formControlPr xmlns="http://schemas.microsoft.com/office/spreadsheetml/2009/9/main" objectType="Drop" dropLines="12" dropStyle="combo" dx="16" fmlaLink="Data!$CC$2" fmlaRange="Value_Arr" noThreeD="1" sel="1" val="0"/>
</file>

<file path=xl/ctrlProps/ctrlProp15.xml><?xml version="1.0" encoding="utf-8"?>
<formControlPr xmlns="http://schemas.microsoft.com/office/spreadsheetml/2009/9/main" objectType="Drop" dropLines="12" dropStyle="combo" dx="16" fmlaLink="Data!$AQ$2" fmlaRange="Value_Dep" noThreeD="1" sel="1" val="0"/>
</file>

<file path=xl/ctrlProps/ctrlProp16.xml><?xml version="1.0" encoding="utf-8"?>
<formControlPr xmlns="http://schemas.microsoft.com/office/spreadsheetml/2009/9/main" objectType="Drop" dropLines="12" dropStyle="combo" dx="16" fmlaLink="Data!$AY$2" fmlaRange="Value_Dep" noThreeD="1" sel="1" val="0"/>
</file>

<file path=xl/ctrlProps/ctrlProp17.xml><?xml version="1.0" encoding="utf-8"?>
<formControlPr xmlns="http://schemas.microsoft.com/office/spreadsheetml/2009/9/main" objectType="Drop" dropLines="12" dropStyle="combo" dx="16" fmlaLink="Data!$BG$2" fmlaRange="Value_Dep" noThreeD="1" sel="1" val="0"/>
</file>

<file path=xl/ctrlProps/ctrlProp18.xml><?xml version="1.0" encoding="utf-8"?>
<formControlPr xmlns="http://schemas.microsoft.com/office/spreadsheetml/2009/9/main" objectType="Drop" dropLines="12" dropStyle="combo" dx="16" fmlaLink="Data!$BO$2" fmlaRange="Value_Dep" noThreeD="1" sel="1" val="0"/>
</file>

<file path=xl/ctrlProps/ctrlProp19.xml><?xml version="1.0" encoding="utf-8"?>
<formControlPr xmlns="http://schemas.microsoft.com/office/spreadsheetml/2009/9/main" objectType="Drop" dropLines="12" dropStyle="combo" dx="16" fmlaLink="Data!$BW$2" fmlaRange="Value_Dep" noThreeD="1" sel="1" val="0"/>
</file>

<file path=xl/ctrlProps/ctrlProp2.xml><?xml version="1.0" encoding="utf-8"?>
<formControlPr xmlns="http://schemas.microsoft.com/office/spreadsheetml/2009/9/main" objectType="Drop" dropLines="12" dropStyle="combo" dx="22" fmlaLink="Data!$K$2" fmlaRange="Value_Dep" noThreeD="1" sel="1" val="0"/>
</file>

<file path=xl/ctrlProps/ctrlProp20.xml><?xml version="1.0" encoding="utf-8"?>
<formControlPr xmlns="http://schemas.microsoft.com/office/spreadsheetml/2009/9/main" objectType="Drop" dropLines="12" dropStyle="combo" dx="16" fmlaLink="Data!$CE$2" fmlaRange="Value_Dep" noThreeD="1" sel="1" val="0"/>
</file>

<file path=xl/ctrlProps/ctrlProp21.xml><?xml version="1.0" encoding="utf-8"?>
<formControlPr xmlns="http://schemas.microsoft.com/office/spreadsheetml/2009/9/main" objectType="CheckBox" fmlaLink="Data!$N$2" lockText="1" noThreeD="1"/>
</file>

<file path=xl/ctrlProps/ctrlProp22.xml><?xml version="1.0" encoding="utf-8"?>
<formControlPr xmlns="http://schemas.microsoft.com/office/spreadsheetml/2009/9/main" objectType="CheckBox" fmlaLink="Data!$V$2" lockText="1" noThreeD="1"/>
</file>

<file path=xl/ctrlProps/ctrlProp23.xml><?xml version="1.0" encoding="utf-8"?>
<formControlPr xmlns="http://schemas.microsoft.com/office/spreadsheetml/2009/9/main" objectType="CheckBox" fmlaLink="Data!$AD$2" lockText="1" noThreeD="1"/>
</file>

<file path=xl/ctrlProps/ctrlProp24.xml><?xml version="1.0" encoding="utf-8"?>
<formControlPr xmlns="http://schemas.microsoft.com/office/spreadsheetml/2009/9/main" objectType="CheckBox" fmlaLink="Data!$AL$2" lockText="1" noThreeD="1"/>
</file>

<file path=xl/ctrlProps/ctrlProp25.xml><?xml version="1.0" encoding="utf-8"?>
<formControlPr xmlns="http://schemas.microsoft.com/office/spreadsheetml/2009/9/main" objectType="CheckBox" fmlaLink="Data!$AT$2" lockText="1" noThreeD="1"/>
</file>

<file path=xl/ctrlProps/ctrlProp26.xml><?xml version="1.0" encoding="utf-8"?>
<formControlPr xmlns="http://schemas.microsoft.com/office/spreadsheetml/2009/9/main" objectType="CheckBox" fmlaLink="Data!$BB$2" lockText="1" noThreeD="1"/>
</file>

<file path=xl/ctrlProps/ctrlProp27.xml><?xml version="1.0" encoding="utf-8"?>
<formControlPr xmlns="http://schemas.microsoft.com/office/spreadsheetml/2009/9/main" objectType="CheckBox" fmlaLink="Data!$BJ$2" lockText="1" noThreeD="1"/>
</file>

<file path=xl/ctrlProps/ctrlProp28.xml><?xml version="1.0" encoding="utf-8"?>
<formControlPr xmlns="http://schemas.microsoft.com/office/spreadsheetml/2009/9/main" objectType="CheckBox" fmlaLink="Data!$BR$2" lockText="1" noThreeD="1"/>
</file>

<file path=xl/ctrlProps/ctrlProp29.xml><?xml version="1.0" encoding="utf-8"?>
<formControlPr xmlns="http://schemas.microsoft.com/office/spreadsheetml/2009/9/main" objectType="CheckBox" fmlaLink="Data!$BZ$2" lockText="1" noThreeD="1"/>
</file>

<file path=xl/ctrlProps/ctrlProp3.xml><?xml version="1.0" encoding="utf-8"?>
<formControlPr xmlns="http://schemas.microsoft.com/office/spreadsheetml/2009/9/main" objectType="Drop" dropLines="12" dropStyle="combo" dx="16" fmlaLink="Data!$Q$2" fmlaRange="Value_Arr" noThreeD="1" sel="1" val="0"/>
</file>

<file path=xl/ctrlProps/ctrlProp30.xml><?xml version="1.0" encoding="utf-8"?>
<formControlPr xmlns="http://schemas.microsoft.com/office/spreadsheetml/2009/9/main" objectType="CheckBox" fmlaLink="Data!$CH$2" lockText="1" noThreeD="1"/>
</file>

<file path=xl/ctrlProps/ctrlProp4.xml><?xml version="1.0" encoding="utf-8"?>
<formControlPr xmlns="http://schemas.microsoft.com/office/spreadsheetml/2009/9/main" objectType="Drop" dropLines="12" dropStyle="combo" dx="16" fmlaLink="Data!$S$2" fmlaRange="Value_Dep" noThreeD="1" sel="1" val="0"/>
</file>

<file path=xl/ctrlProps/ctrlProp5.xml><?xml version="1.0" encoding="utf-8"?>
<formControlPr xmlns="http://schemas.microsoft.com/office/spreadsheetml/2009/9/main" objectType="Drop" dropLines="12" dropStyle="combo" dx="16" fmlaLink="Data!$Y$2" fmlaRange="Value_Arr" noThreeD="1" sel="1" val="0"/>
</file>

<file path=xl/ctrlProps/ctrlProp6.xml><?xml version="1.0" encoding="utf-8"?>
<formControlPr xmlns="http://schemas.microsoft.com/office/spreadsheetml/2009/9/main" objectType="Drop" dropLines="12" dropStyle="combo" dx="16" fmlaLink="Data!$AA$2" fmlaRange="Value_Dep" noThreeD="1" sel="1" val="0"/>
</file>

<file path=xl/ctrlProps/ctrlProp7.xml><?xml version="1.0" encoding="utf-8"?>
<formControlPr xmlns="http://schemas.microsoft.com/office/spreadsheetml/2009/9/main" objectType="Drop" dropLines="12" dropStyle="combo" dx="16" fmlaLink="Data!$AG$2" fmlaRange="Value_Arr" noThreeD="1" sel="1" val="0"/>
</file>

<file path=xl/ctrlProps/ctrlProp8.xml><?xml version="1.0" encoding="utf-8"?>
<formControlPr xmlns="http://schemas.microsoft.com/office/spreadsheetml/2009/9/main" objectType="Drop" dropLines="12" dropStyle="combo" dx="16" fmlaLink="Data!$AI$2" fmlaRange="Value_Dep" noThreeD="1" sel="1" val="0"/>
</file>

<file path=xl/ctrlProps/ctrlProp9.xml><?xml version="1.0" encoding="utf-8"?>
<formControlPr xmlns="http://schemas.microsoft.com/office/spreadsheetml/2009/9/main" objectType="Drop" dropLines="12" dropStyle="combo" dx="16" fmlaLink="Data!$AO$2" fmlaRange="Value_Arr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20</xdr:row>
          <xdr:rowOff>0</xdr:rowOff>
        </xdr:from>
        <xdr:to>
          <xdr:col>31</xdr:col>
          <xdr:colOff>0</xdr:colOff>
          <xdr:row>21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107950</xdr:colOff>
          <xdr:row>20</xdr:row>
          <xdr:rowOff>0</xdr:rowOff>
        </xdr:from>
        <xdr:to>
          <xdr:col>39</xdr:col>
          <xdr:colOff>107950</xdr:colOff>
          <xdr:row>21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30</xdr:col>
      <xdr:colOff>6569</xdr:colOff>
      <xdr:row>9</xdr:row>
      <xdr:rowOff>164224</xdr:rowOff>
    </xdr:from>
    <xdr:ext cx="2442139" cy="109044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22431" y="1707931"/>
          <a:ext cx="2442139" cy="1090448"/>
        </a:xfrm>
        <a:prstGeom prst="rect">
          <a:avLst/>
        </a:prstGeom>
        <a:solidFill>
          <a:schemeClr val="bg1"/>
        </a:solidFill>
        <a:ln>
          <a:solidFill>
            <a:srgbClr val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/>
            <a:t>Thank you very much for releasing your unneeded sleeping room(s) to NCSHA.  To expedite the process, please provide all of the information indicated below and email this form Michelle Jacoby (</a:t>
          </a:r>
          <a:r>
            <a:rPr lang="en-US" sz="800" b="1" u="sng">
              <a:solidFill>
                <a:srgbClr val="0000FF"/>
              </a:solidFill>
            </a:rPr>
            <a:t>registration@ncsha.org</a:t>
          </a:r>
          <a:r>
            <a:rPr lang="en-US" sz="800" b="1"/>
            <a:t>).  If you have questions, please call 202-624-7731.</a:t>
          </a:r>
          <a:endParaRPr lang="en-US" sz="600"/>
        </a:p>
        <a:p>
          <a:r>
            <a:rPr lang="en-US" sz="800"/>
            <a:t>If we do not need the</a:t>
          </a:r>
          <a:r>
            <a:rPr lang="en-US" sz="800" baseline="0"/>
            <a:t> room(s) you have returned, we will cancel the reservation(s).</a:t>
          </a:r>
        </a:p>
        <a:p>
          <a:endParaRPr lang="en-US" sz="800" baseline="0"/>
        </a:p>
      </xdr:txBody>
    </xdr:sp>
    <xdr:clientData/>
  </xdr:oneCellAnchor>
  <xdr:twoCellAnchor editAs="oneCell">
    <xdr:from>
      <xdr:col>1</xdr:col>
      <xdr:colOff>117230</xdr:colOff>
      <xdr:row>1</xdr:row>
      <xdr:rowOff>0</xdr:rowOff>
    </xdr:from>
    <xdr:to>
      <xdr:col>10</xdr:col>
      <xdr:colOff>3230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07" y="95250"/>
          <a:ext cx="1007019" cy="6081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22</xdr:row>
          <xdr:rowOff>0</xdr:rowOff>
        </xdr:from>
        <xdr:to>
          <xdr:col>31</xdr:col>
          <xdr:colOff>0</xdr:colOff>
          <xdr:row>23</xdr:row>
          <xdr:rowOff>0</xdr:rowOff>
        </xdr:to>
        <xdr:sp macro="" textlink="">
          <xdr:nvSpPr>
            <xdr:cNvPr id="1436" name="Drop Down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0</xdr:rowOff>
        </xdr:from>
        <xdr:to>
          <xdr:col>40</xdr:col>
          <xdr:colOff>0</xdr:colOff>
          <xdr:row>23</xdr:row>
          <xdr:rowOff>0</xdr:rowOff>
        </xdr:to>
        <xdr:sp macro="" textlink="">
          <xdr:nvSpPr>
            <xdr:cNvPr id="1437" name="Drop Down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24</xdr:row>
          <xdr:rowOff>0</xdr:rowOff>
        </xdr:from>
        <xdr:to>
          <xdr:col>31</xdr:col>
          <xdr:colOff>0</xdr:colOff>
          <xdr:row>25</xdr:row>
          <xdr:rowOff>0</xdr:rowOff>
        </xdr:to>
        <xdr:sp macro="" textlink="">
          <xdr:nvSpPr>
            <xdr:cNvPr id="1438" name="Drop Down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40</xdr:col>
          <xdr:colOff>0</xdr:colOff>
          <xdr:row>25</xdr:row>
          <xdr:rowOff>0</xdr:rowOff>
        </xdr:to>
        <xdr:sp macro="" textlink="">
          <xdr:nvSpPr>
            <xdr:cNvPr id="1439" name="Drop Down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26</xdr:row>
          <xdr:rowOff>0</xdr:rowOff>
        </xdr:from>
        <xdr:to>
          <xdr:col>31</xdr:col>
          <xdr:colOff>0</xdr:colOff>
          <xdr:row>27</xdr:row>
          <xdr:rowOff>0</xdr:rowOff>
        </xdr:to>
        <xdr:sp macro="" textlink="">
          <xdr:nvSpPr>
            <xdr:cNvPr id="1440" name="Drop Down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26</xdr:row>
          <xdr:rowOff>0</xdr:rowOff>
        </xdr:from>
        <xdr:to>
          <xdr:col>40</xdr:col>
          <xdr:colOff>0</xdr:colOff>
          <xdr:row>27</xdr:row>
          <xdr:rowOff>0</xdr:rowOff>
        </xdr:to>
        <xdr:sp macro="" textlink="">
          <xdr:nvSpPr>
            <xdr:cNvPr id="1441" name="Drop Down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27</xdr:row>
          <xdr:rowOff>196850</xdr:rowOff>
        </xdr:from>
        <xdr:to>
          <xdr:col>31</xdr:col>
          <xdr:colOff>0</xdr:colOff>
          <xdr:row>29</xdr:row>
          <xdr:rowOff>0</xdr:rowOff>
        </xdr:to>
        <xdr:sp macro="" textlink="">
          <xdr:nvSpPr>
            <xdr:cNvPr id="1442" name="Drop Down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29</xdr:row>
          <xdr:rowOff>196850</xdr:rowOff>
        </xdr:from>
        <xdr:to>
          <xdr:col>31</xdr:col>
          <xdr:colOff>0</xdr:colOff>
          <xdr:row>31</xdr:row>
          <xdr:rowOff>0</xdr:rowOff>
        </xdr:to>
        <xdr:sp macro="" textlink="">
          <xdr:nvSpPr>
            <xdr:cNvPr id="1443" name="Drop Down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196850</xdr:rowOff>
        </xdr:from>
        <xdr:to>
          <xdr:col>31</xdr:col>
          <xdr:colOff>0</xdr:colOff>
          <xdr:row>33</xdr:row>
          <xdr:rowOff>0</xdr:rowOff>
        </xdr:to>
        <xdr:sp macro="" textlink="">
          <xdr:nvSpPr>
            <xdr:cNvPr id="1444" name="Drop Down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33</xdr:row>
          <xdr:rowOff>196850</xdr:rowOff>
        </xdr:from>
        <xdr:to>
          <xdr:col>31</xdr:col>
          <xdr:colOff>0</xdr:colOff>
          <xdr:row>35</xdr:row>
          <xdr:rowOff>0</xdr:rowOff>
        </xdr:to>
        <xdr:sp macro="" textlink="">
          <xdr:nvSpPr>
            <xdr:cNvPr id="1445" name="Drop Down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35</xdr:row>
          <xdr:rowOff>196850</xdr:rowOff>
        </xdr:from>
        <xdr:to>
          <xdr:col>31</xdr:col>
          <xdr:colOff>0</xdr:colOff>
          <xdr:row>37</xdr:row>
          <xdr:rowOff>0</xdr:rowOff>
        </xdr:to>
        <xdr:sp macro="" textlink="">
          <xdr:nvSpPr>
            <xdr:cNvPr id="1446" name="Drop Down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38</xdr:row>
          <xdr:rowOff>0</xdr:rowOff>
        </xdr:from>
        <xdr:to>
          <xdr:col>31</xdr:col>
          <xdr:colOff>0</xdr:colOff>
          <xdr:row>39</xdr:row>
          <xdr:rowOff>0</xdr:rowOff>
        </xdr:to>
        <xdr:sp macro="" textlink="">
          <xdr:nvSpPr>
            <xdr:cNvPr id="1447" name="Drop Down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184150</xdr:rowOff>
        </xdr:from>
        <xdr:to>
          <xdr:col>40</xdr:col>
          <xdr:colOff>0</xdr:colOff>
          <xdr:row>29</xdr:row>
          <xdr:rowOff>0</xdr:rowOff>
        </xdr:to>
        <xdr:sp macro="" textlink="">
          <xdr:nvSpPr>
            <xdr:cNvPr id="1448" name="Drop Down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196850</xdr:rowOff>
        </xdr:from>
        <xdr:to>
          <xdr:col>40</xdr:col>
          <xdr:colOff>0</xdr:colOff>
          <xdr:row>31</xdr:row>
          <xdr:rowOff>0</xdr:rowOff>
        </xdr:to>
        <xdr:sp macro="" textlink="">
          <xdr:nvSpPr>
            <xdr:cNvPr id="1449" name="Drop Down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6350</xdr:rowOff>
        </xdr:from>
        <xdr:to>
          <xdr:col>40</xdr:col>
          <xdr:colOff>0</xdr:colOff>
          <xdr:row>33</xdr:row>
          <xdr:rowOff>6350</xdr:rowOff>
        </xdr:to>
        <xdr:sp macro="" textlink="">
          <xdr:nvSpPr>
            <xdr:cNvPr id="1450" name="Drop Down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196850</xdr:rowOff>
        </xdr:from>
        <xdr:to>
          <xdr:col>40</xdr:col>
          <xdr:colOff>0</xdr:colOff>
          <xdr:row>35</xdr:row>
          <xdr:rowOff>0</xdr:rowOff>
        </xdr:to>
        <xdr:sp macro="" textlink="">
          <xdr:nvSpPr>
            <xdr:cNvPr id="1451" name="Drop Down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196850</xdr:rowOff>
        </xdr:from>
        <xdr:to>
          <xdr:col>40</xdr:col>
          <xdr:colOff>0</xdr:colOff>
          <xdr:row>37</xdr:row>
          <xdr:rowOff>0</xdr:rowOff>
        </xdr:to>
        <xdr:sp macro="" textlink="">
          <xdr:nvSpPr>
            <xdr:cNvPr id="1452" name="Drop Down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40</xdr:col>
          <xdr:colOff>0</xdr:colOff>
          <xdr:row>39</xdr:row>
          <xdr:rowOff>0</xdr:rowOff>
        </xdr:to>
        <xdr:sp macro="" textlink="">
          <xdr:nvSpPr>
            <xdr:cNvPr id="1453" name="Drop Down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63500</xdr:colOff>
          <xdr:row>19</xdr:row>
          <xdr:rowOff>342900</xdr:rowOff>
        </xdr:from>
        <xdr:to>
          <xdr:col>52</xdr:col>
          <xdr:colOff>0</xdr:colOff>
          <xdr:row>20</xdr:row>
          <xdr:rowOff>196850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63500</xdr:colOff>
          <xdr:row>21</xdr:row>
          <xdr:rowOff>158750</xdr:rowOff>
        </xdr:from>
        <xdr:to>
          <xdr:col>52</xdr:col>
          <xdr:colOff>0</xdr:colOff>
          <xdr:row>22</xdr:row>
          <xdr:rowOff>196850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63500</xdr:colOff>
          <xdr:row>23</xdr:row>
          <xdr:rowOff>158750</xdr:rowOff>
        </xdr:from>
        <xdr:to>
          <xdr:col>52</xdr:col>
          <xdr:colOff>0</xdr:colOff>
          <xdr:row>25</xdr:row>
          <xdr:rowOff>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63500</xdr:colOff>
          <xdr:row>25</xdr:row>
          <xdr:rowOff>158750</xdr:rowOff>
        </xdr:from>
        <xdr:to>
          <xdr:col>52</xdr:col>
          <xdr:colOff>0</xdr:colOff>
          <xdr:row>27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63500</xdr:colOff>
          <xdr:row>27</xdr:row>
          <xdr:rowOff>158750</xdr:rowOff>
        </xdr:from>
        <xdr:to>
          <xdr:col>52</xdr:col>
          <xdr:colOff>0</xdr:colOff>
          <xdr:row>29</xdr:row>
          <xdr:rowOff>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63500</xdr:colOff>
          <xdr:row>29</xdr:row>
          <xdr:rowOff>158750</xdr:rowOff>
        </xdr:from>
        <xdr:to>
          <xdr:col>52</xdr:col>
          <xdr:colOff>0</xdr:colOff>
          <xdr:row>31</xdr:row>
          <xdr:rowOff>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63500</xdr:colOff>
          <xdr:row>31</xdr:row>
          <xdr:rowOff>158750</xdr:rowOff>
        </xdr:from>
        <xdr:to>
          <xdr:col>52</xdr:col>
          <xdr:colOff>0</xdr:colOff>
          <xdr:row>33</xdr:row>
          <xdr:rowOff>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63500</xdr:colOff>
          <xdr:row>33</xdr:row>
          <xdr:rowOff>158750</xdr:rowOff>
        </xdr:from>
        <xdr:to>
          <xdr:col>52</xdr:col>
          <xdr:colOff>0</xdr:colOff>
          <xdr:row>35</xdr:row>
          <xdr:rowOff>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63500</xdr:colOff>
          <xdr:row>35</xdr:row>
          <xdr:rowOff>158750</xdr:rowOff>
        </xdr:from>
        <xdr:to>
          <xdr:col>52</xdr:col>
          <xdr:colOff>0</xdr:colOff>
          <xdr:row>37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63500</xdr:colOff>
          <xdr:row>37</xdr:row>
          <xdr:rowOff>158750</xdr:rowOff>
        </xdr:from>
        <xdr:to>
          <xdr:col>52</xdr:col>
          <xdr:colOff>0</xdr:colOff>
          <xdr:row>39</xdr:row>
          <xdr:rowOff>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A52"/>
  <sheetViews>
    <sheetView tabSelected="1" view="pageBreakPreview" zoomScaleNormal="100" zoomScaleSheetLayoutView="100" workbookViewId="0">
      <selection activeCell="L15" sqref="L15:AC15"/>
    </sheetView>
  </sheetViews>
  <sheetFormatPr defaultColWidth="9" defaultRowHeight="15.9" customHeight="1"/>
  <cols>
    <col min="1" max="1" width="1.54296875" style="2" customWidth="1"/>
    <col min="2" max="2" width="1.6328125" style="76" customWidth="1"/>
    <col min="3" max="3" width="2.6328125" style="77" customWidth="1"/>
    <col min="4" max="4" width="1.6328125" style="77" customWidth="1"/>
    <col min="5" max="53" width="1.6328125" style="2" customWidth="1"/>
    <col min="54" max="16384" width="9" style="2"/>
  </cols>
  <sheetData>
    <row r="1" spans="2:53" ht="8.15" customHeight="1">
      <c r="B1" s="57"/>
      <c r="C1" s="58"/>
      <c r="D1" s="58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2:53" s="66" customFormat="1" ht="18">
      <c r="B2" s="78"/>
      <c r="C2" s="61"/>
      <c r="D2" s="61"/>
      <c r="E2" s="62" t="s">
        <v>57</v>
      </c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0"/>
      <c r="AM2" s="63"/>
      <c r="AN2" s="63"/>
      <c r="AO2" s="63"/>
      <c r="AP2" s="63"/>
      <c r="AQ2" s="63"/>
      <c r="AR2" s="63"/>
      <c r="AS2" s="63"/>
      <c r="AT2" s="63"/>
      <c r="AU2" s="63"/>
      <c r="AV2" s="64"/>
      <c r="AW2" s="65"/>
      <c r="AX2" s="65"/>
      <c r="AY2" s="65"/>
      <c r="AZ2" s="65" t="str">
        <f>CONCATENATE(MtgName," ")</f>
        <v xml:space="preserve">2024 HFA Institute </v>
      </c>
      <c r="BA2" s="65"/>
    </row>
    <row r="3" spans="2:53" ht="14">
      <c r="B3" s="57"/>
      <c r="C3" s="58"/>
      <c r="D3" s="58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7"/>
      <c r="AM3" s="59"/>
      <c r="AN3" s="59"/>
      <c r="AO3" s="59"/>
      <c r="AP3" s="59"/>
      <c r="AQ3" s="59"/>
      <c r="AR3" s="59"/>
      <c r="AS3" s="59"/>
      <c r="AT3" s="59"/>
      <c r="AU3" s="59"/>
      <c r="AV3" s="67"/>
      <c r="AW3" s="68"/>
      <c r="AX3" s="68"/>
      <c r="AY3" s="68"/>
      <c r="AZ3" s="68" t="str">
        <f>CONCATENATE(MtgDates, " ")</f>
        <v xml:space="preserve">January 7 - January 12, 2024 </v>
      </c>
      <c r="BA3" s="68"/>
    </row>
    <row r="4" spans="2:53" ht="14">
      <c r="B4" s="57"/>
      <c r="C4" s="58"/>
      <c r="D4" s="58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7"/>
      <c r="AM4" s="59"/>
      <c r="AN4" s="59"/>
      <c r="AO4" s="59"/>
      <c r="AP4" s="59"/>
      <c r="AQ4" s="59"/>
      <c r="AR4" s="59"/>
      <c r="AS4" s="59"/>
      <c r="AT4" s="59"/>
      <c r="AU4" s="59"/>
      <c r="AV4" s="67"/>
      <c r="AW4" s="68"/>
      <c r="AX4" s="68"/>
      <c r="AY4" s="68"/>
      <c r="AZ4" s="68" t="str">
        <f>CONCATENATE(MtgHotel," | ",MtgLocation, " ")</f>
        <v xml:space="preserve">JW Marriott Washington DC | Washington, DC </v>
      </c>
      <c r="BA4" s="68"/>
    </row>
    <row r="5" spans="2:53" ht="15.9" customHeight="1">
      <c r="B5" s="57"/>
      <c r="C5" s="69" t="s">
        <v>58</v>
      </c>
      <c r="D5" s="58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7"/>
      <c r="AM5" s="59"/>
      <c r="AN5" s="59"/>
      <c r="AO5" s="59"/>
      <c r="AP5" s="59"/>
      <c r="AQ5" s="59"/>
      <c r="AR5" s="59"/>
      <c r="AS5" s="59"/>
      <c r="AT5" s="59"/>
      <c r="AU5" s="59"/>
      <c r="AV5" s="67"/>
      <c r="AW5" s="68"/>
      <c r="AX5" s="68"/>
      <c r="AY5" s="68"/>
      <c r="AZ5" s="68"/>
      <c r="BA5" s="68"/>
    </row>
    <row r="6" spans="2:53" ht="8.15" customHeight="1" thickBot="1">
      <c r="B6" s="70"/>
      <c r="C6" s="71"/>
      <c r="D6" s="71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0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</row>
    <row r="7" spans="2:53" ht="8.15" customHeight="1" thickTop="1">
      <c r="B7" s="40"/>
      <c r="C7" s="73"/>
      <c r="D7" s="41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0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</row>
    <row r="8" spans="2:53" s="66" customFormat="1" ht="24.9" customHeight="1">
      <c r="B8" s="51" t="s">
        <v>62</v>
      </c>
      <c r="C8" s="53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</row>
    <row r="9" spans="2:53" ht="9.9" customHeight="1">
      <c r="B9" s="40"/>
      <c r="C9" s="41"/>
      <c r="D9" s="41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</row>
    <row r="10" spans="2:53" ht="15.9" customHeight="1">
      <c r="B10" s="40"/>
      <c r="C10" s="43" t="s">
        <v>63</v>
      </c>
      <c r="D10" s="43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</row>
    <row r="11" spans="2:53" ht="15.9" customHeight="1">
      <c r="B11" s="45"/>
      <c r="C11" s="110"/>
      <c r="D11" s="111"/>
      <c r="E11" s="111"/>
      <c r="F11" s="111"/>
      <c r="G11" s="111"/>
      <c r="H11" s="111"/>
      <c r="I11" s="111"/>
      <c r="J11" s="111"/>
      <c r="K11" s="111"/>
      <c r="L11" s="112"/>
      <c r="M11" s="42"/>
      <c r="N11" s="110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</row>
    <row r="12" spans="2:53" s="74" customFormat="1" ht="12" customHeight="1">
      <c r="B12" s="44"/>
      <c r="C12" s="46" t="s">
        <v>4</v>
      </c>
      <c r="D12" s="46"/>
      <c r="E12" s="44"/>
      <c r="F12" s="44"/>
      <c r="G12" s="44"/>
      <c r="H12" s="44"/>
      <c r="I12" s="44"/>
      <c r="J12" s="44"/>
      <c r="K12" s="44"/>
      <c r="L12" s="44"/>
      <c r="M12" s="44"/>
      <c r="N12" s="46" t="s">
        <v>5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</row>
    <row r="13" spans="2:53" ht="15.9" customHeight="1">
      <c r="B13" s="40"/>
      <c r="C13" s="110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2"/>
      <c r="AD13" s="44"/>
      <c r="AE13" s="44"/>
      <c r="AF13" s="44"/>
      <c r="AG13" s="44"/>
      <c r="AH13" s="44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</row>
    <row r="14" spans="2:53" s="74" customFormat="1" ht="12" customHeight="1">
      <c r="B14" s="44"/>
      <c r="C14" s="46" t="s">
        <v>7</v>
      </c>
      <c r="D14" s="46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</row>
    <row r="15" spans="2:53" ht="15.9" customHeight="1">
      <c r="B15" s="40"/>
      <c r="C15" s="113"/>
      <c r="D15" s="114"/>
      <c r="E15" s="114"/>
      <c r="F15" s="114"/>
      <c r="G15" s="114"/>
      <c r="H15" s="114"/>
      <c r="I15" s="114"/>
      <c r="J15" s="115"/>
      <c r="K15" s="75"/>
      <c r="L15" s="116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2"/>
      <c r="AD15" s="44"/>
      <c r="AE15" s="44"/>
      <c r="AF15" s="44"/>
      <c r="AG15" s="44"/>
      <c r="AH15" s="44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</row>
    <row r="16" spans="2:53" s="74" customFormat="1" ht="12" customHeight="1">
      <c r="B16" s="44"/>
      <c r="C16" s="46" t="s">
        <v>6</v>
      </c>
      <c r="D16" s="46"/>
      <c r="E16" s="44"/>
      <c r="F16" s="44"/>
      <c r="G16" s="44"/>
      <c r="H16" s="44"/>
      <c r="I16" s="44"/>
      <c r="J16" s="44"/>
      <c r="K16" s="44"/>
      <c r="L16" s="46" t="s">
        <v>61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</row>
    <row r="17" spans="2:53" ht="8.15" customHeight="1" thickBot="1">
      <c r="B17" s="40"/>
      <c r="C17" s="47"/>
      <c r="D17" s="47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2"/>
    </row>
    <row r="18" spans="2:53" ht="8.15" customHeight="1">
      <c r="B18" s="40"/>
      <c r="C18" s="41"/>
      <c r="D18" s="41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spans="2:53" ht="15.9" customHeight="1">
      <c r="B19" s="40"/>
      <c r="C19" s="40" t="s">
        <v>59</v>
      </c>
      <c r="D19" s="40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90" t="s">
        <v>156</v>
      </c>
      <c r="AY19" s="91"/>
      <c r="AZ19" s="92"/>
      <c r="BA19" s="42"/>
    </row>
    <row r="20" spans="2:53" s="82" customFormat="1" ht="27.75" customHeight="1">
      <c r="B20" s="81"/>
      <c r="C20" s="81"/>
      <c r="D20" s="108" t="s">
        <v>5</v>
      </c>
      <c r="E20" s="108"/>
      <c r="F20" s="108"/>
      <c r="G20" s="108"/>
      <c r="H20" s="108"/>
      <c r="I20" s="108"/>
      <c r="J20" s="108"/>
      <c r="K20" s="108"/>
      <c r="L20" s="108"/>
      <c r="M20" s="81"/>
      <c r="N20" s="108" t="s">
        <v>4</v>
      </c>
      <c r="O20" s="108"/>
      <c r="P20" s="108"/>
      <c r="Q20" s="108"/>
      <c r="R20" s="108"/>
      <c r="S20" s="108"/>
      <c r="T20" s="108"/>
      <c r="U20" s="108"/>
      <c r="V20" s="108"/>
      <c r="W20" s="81"/>
      <c r="X20" s="109" t="s">
        <v>60</v>
      </c>
      <c r="Y20" s="109"/>
      <c r="Z20" s="109"/>
      <c r="AA20" s="109"/>
      <c r="AB20" s="109"/>
      <c r="AC20" s="109"/>
      <c r="AD20" s="109"/>
      <c r="AE20" s="109"/>
      <c r="AF20" s="81"/>
      <c r="AG20" s="109" t="s">
        <v>64</v>
      </c>
      <c r="AH20" s="109"/>
      <c r="AI20" s="109"/>
      <c r="AJ20" s="109"/>
      <c r="AK20" s="109"/>
      <c r="AL20" s="109"/>
      <c r="AM20" s="109"/>
      <c r="AN20" s="109"/>
      <c r="AO20" s="81"/>
      <c r="AP20" s="108" t="s">
        <v>65</v>
      </c>
      <c r="AQ20" s="108"/>
      <c r="AR20" s="108"/>
      <c r="AS20" s="108"/>
      <c r="AT20" s="108"/>
      <c r="AU20" s="108"/>
      <c r="AV20" s="108"/>
      <c r="AW20" s="81"/>
      <c r="AX20" s="93"/>
      <c r="AY20" s="94"/>
      <c r="AZ20" s="95"/>
      <c r="BA20" s="81"/>
    </row>
    <row r="21" spans="2:53" ht="15.9" customHeight="1">
      <c r="B21" s="40"/>
      <c r="C21" s="80" t="s">
        <v>66</v>
      </c>
      <c r="D21" s="105"/>
      <c r="E21" s="106"/>
      <c r="F21" s="106"/>
      <c r="G21" s="106"/>
      <c r="H21" s="106"/>
      <c r="I21" s="106"/>
      <c r="J21" s="106"/>
      <c r="K21" s="106"/>
      <c r="L21" s="107"/>
      <c r="M21" s="42"/>
      <c r="N21" s="105"/>
      <c r="O21" s="106"/>
      <c r="P21" s="106"/>
      <c r="Q21" s="106"/>
      <c r="R21" s="106"/>
      <c r="S21" s="106"/>
      <c r="T21" s="106"/>
      <c r="U21" s="106"/>
      <c r="V21" s="107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105"/>
      <c r="AQ21" s="106"/>
      <c r="AR21" s="106"/>
      <c r="AS21" s="106"/>
      <c r="AT21" s="106"/>
      <c r="AU21" s="106"/>
      <c r="AV21" s="107"/>
      <c r="AW21" s="42"/>
      <c r="AX21" s="83"/>
      <c r="AY21" s="84"/>
      <c r="AZ21" s="85"/>
      <c r="BA21" s="42"/>
    </row>
    <row r="22" spans="2:53" ht="14.15" customHeight="1">
      <c r="B22" s="40"/>
      <c r="C22" s="54"/>
      <c r="D22" s="56"/>
      <c r="E22" s="56"/>
      <c r="F22" s="56"/>
      <c r="G22" s="56"/>
      <c r="H22" s="56"/>
      <c r="I22" s="56"/>
      <c r="J22" s="56"/>
      <c r="K22" s="56"/>
      <c r="L22" s="56"/>
      <c r="M22" s="42"/>
      <c r="N22" s="56"/>
      <c r="O22" s="56"/>
      <c r="P22" s="56"/>
      <c r="Q22" s="56"/>
      <c r="R22" s="56"/>
      <c r="S22" s="56"/>
      <c r="T22" s="56"/>
      <c r="U22" s="56"/>
      <c r="V22" s="56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56"/>
      <c r="AQ22" s="56"/>
      <c r="AR22" s="56"/>
      <c r="AS22" s="56"/>
      <c r="AT22" s="56"/>
      <c r="AU22" s="56"/>
      <c r="AV22" s="56"/>
      <c r="AW22" s="42"/>
      <c r="AX22" s="83"/>
      <c r="AY22" s="84"/>
      <c r="AZ22" s="85"/>
      <c r="BA22" s="42"/>
    </row>
    <row r="23" spans="2:53" ht="15.9" customHeight="1">
      <c r="B23" s="40"/>
      <c r="C23" s="80" t="s">
        <v>67</v>
      </c>
      <c r="D23" s="105"/>
      <c r="E23" s="106"/>
      <c r="F23" s="106"/>
      <c r="G23" s="106"/>
      <c r="H23" s="106"/>
      <c r="I23" s="106"/>
      <c r="J23" s="106"/>
      <c r="K23" s="106"/>
      <c r="L23" s="107"/>
      <c r="M23" s="42"/>
      <c r="N23" s="105"/>
      <c r="O23" s="106"/>
      <c r="P23" s="106"/>
      <c r="Q23" s="106"/>
      <c r="R23" s="106"/>
      <c r="S23" s="106"/>
      <c r="T23" s="106"/>
      <c r="U23" s="106"/>
      <c r="V23" s="107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105"/>
      <c r="AQ23" s="106"/>
      <c r="AR23" s="106"/>
      <c r="AS23" s="106"/>
      <c r="AT23" s="106"/>
      <c r="AU23" s="106"/>
      <c r="AV23" s="107"/>
      <c r="AW23" s="42"/>
      <c r="AX23" s="83"/>
      <c r="AY23" s="84"/>
      <c r="AZ23" s="85"/>
      <c r="BA23" s="42"/>
    </row>
    <row r="24" spans="2:53" ht="14.15" customHeight="1">
      <c r="B24" s="40"/>
      <c r="C24" s="54"/>
      <c r="D24" s="56"/>
      <c r="E24" s="56"/>
      <c r="F24" s="56"/>
      <c r="G24" s="56"/>
      <c r="H24" s="56"/>
      <c r="I24" s="56"/>
      <c r="J24" s="56"/>
      <c r="K24" s="56"/>
      <c r="L24" s="56"/>
      <c r="M24" s="42"/>
      <c r="N24" s="56"/>
      <c r="O24" s="56"/>
      <c r="P24" s="56"/>
      <c r="Q24" s="56"/>
      <c r="R24" s="56"/>
      <c r="S24" s="56"/>
      <c r="T24" s="56"/>
      <c r="U24" s="56"/>
      <c r="V24" s="56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56"/>
      <c r="AQ24" s="56"/>
      <c r="AR24" s="56"/>
      <c r="AS24" s="56"/>
      <c r="AT24" s="56"/>
      <c r="AU24" s="56"/>
      <c r="AV24" s="56"/>
      <c r="AW24" s="42"/>
      <c r="AX24" s="83"/>
      <c r="AY24" s="84"/>
      <c r="AZ24" s="85"/>
      <c r="BA24" s="42"/>
    </row>
    <row r="25" spans="2:53" ht="15.9" customHeight="1">
      <c r="B25" s="40"/>
      <c r="C25" s="80" t="s">
        <v>68</v>
      </c>
      <c r="D25" s="105"/>
      <c r="E25" s="106"/>
      <c r="F25" s="106"/>
      <c r="G25" s="106"/>
      <c r="H25" s="106"/>
      <c r="I25" s="106"/>
      <c r="J25" s="106"/>
      <c r="K25" s="106"/>
      <c r="L25" s="107"/>
      <c r="M25" s="42"/>
      <c r="N25" s="105"/>
      <c r="O25" s="106"/>
      <c r="P25" s="106"/>
      <c r="Q25" s="106"/>
      <c r="R25" s="106"/>
      <c r="S25" s="106"/>
      <c r="T25" s="106"/>
      <c r="U25" s="106"/>
      <c r="V25" s="107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105"/>
      <c r="AQ25" s="106"/>
      <c r="AR25" s="106"/>
      <c r="AS25" s="106"/>
      <c r="AT25" s="106"/>
      <c r="AU25" s="106"/>
      <c r="AV25" s="107"/>
      <c r="AW25" s="42"/>
      <c r="AX25" s="83"/>
      <c r="AY25" s="84"/>
      <c r="AZ25" s="85"/>
      <c r="BA25" s="42"/>
    </row>
    <row r="26" spans="2:53" ht="14.15" customHeight="1">
      <c r="B26" s="40"/>
      <c r="C26" s="54"/>
      <c r="D26" s="56"/>
      <c r="E26" s="56"/>
      <c r="F26" s="56"/>
      <c r="G26" s="56"/>
      <c r="H26" s="56"/>
      <c r="I26" s="56"/>
      <c r="J26" s="56"/>
      <c r="K26" s="56"/>
      <c r="L26" s="56"/>
      <c r="M26" s="42"/>
      <c r="N26" s="56"/>
      <c r="O26" s="56"/>
      <c r="P26" s="56"/>
      <c r="Q26" s="56"/>
      <c r="R26" s="56"/>
      <c r="S26" s="56"/>
      <c r="T26" s="56"/>
      <c r="U26" s="56"/>
      <c r="V26" s="56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56"/>
      <c r="AQ26" s="56"/>
      <c r="AR26" s="56"/>
      <c r="AS26" s="56"/>
      <c r="AT26" s="56"/>
      <c r="AU26" s="56"/>
      <c r="AV26" s="56"/>
      <c r="AW26" s="42"/>
      <c r="AX26" s="83"/>
      <c r="AY26" s="84"/>
      <c r="AZ26" s="85"/>
      <c r="BA26" s="42"/>
    </row>
    <row r="27" spans="2:53" ht="15.9" customHeight="1">
      <c r="B27" s="40"/>
      <c r="C27" s="80" t="s">
        <v>69</v>
      </c>
      <c r="D27" s="105"/>
      <c r="E27" s="106"/>
      <c r="F27" s="106"/>
      <c r="G27" s="106"/>
      <c r="H27" s="106"/>
      <c r="I27" s="106"/>
      <c r="J27" s="106"/>
      <c r="K27" s="106"/>
      <c r="L27" s="107"/>
      <c r="M27" s="42"/>
      <c r="N27" s="105"/>
      <c r="O27" s="106"/>
      <c r="P27" s="106"/>
      <c r="Q27" s="106"/>
      <c r="R27" s="106"/>
      <c r="S27" s="106"/>
      <c r="T27" s="106"/>
      <c r="U27" s="106"/>
      <c r="V27" s="107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105"/>
      <c r="AQ27" s="106"/>
      <c r="AR27" s="106"/>
      <c r="AS27" s="106"/>
      <c r="AT27" s="106"/>
      <c r="AU27" s="106"/>
      <c r="AV27" s="107"/>
      <c r="AW27" s="42"/>
      <c r="AX27" s="83"/>
      <c r="AY27" s="84"/>
      <c r="AZ27" s="85"/>
      <c r="BA27" s="42"/>
    </row>
    <row r="28" spans="2:53" ht="14.15" customHeight="1">
      <c r="B28" s="40"/>
      <c r="C28" s="54"/>
      <c r="D28" s="56"/>
      <c r="E28" s="56"/>
      <c r="F28" s="56"/>
      <c r="G28" s="56"/>
      <c r="H28" s="56"/>
      <c r="I28" s="56"/>
      <c r="J28" s="56"/>
      <c r="K28" s="56"/>
      <c r="L28" s="56"/>
      <c r="M28" s="42"/>
      <c r="N28" s="56"/>
      <c r="O28" s="56"/>
      <c r="P28" s="56"/>
      <c r="Q28" s="56"/>
      <c r="R28" s="56"/>
      <c r="S28" s="56"/>
      <c r="T28" s="56"/>
      <c r="U28" s="56"/>
      <c r="V28" s="56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56"/>
      <c r="AQ28" s="56"/>
      <c r="AR28" s="56"/>
      <c r="AS28" s="56"/>
      <c r="AT28" s="56"/>
      <c r="AU28" s="56"/>
      <c r="AV28" s="56"/>
      <c r="AW28" s="42"/>
      <c r="AX28" s="83"/>
      <c r="AY28" s="84"/>
      <c r="AZ28" s="85"/>
      <c r="BA28" s="42"/>
    </row>
    <row r="29" spans="2:53" ht="15.9" customHeight="1">
      <c r="B29" s="40"/>
      <c r="C29" s="80" t="s">
        <v>70</v>
      </c>
      <c r="D29" s="105"/>
      <c r="E29" s="106"/>
      <c r="F29" s="106"/>
      <c r="G29" s="106"/>
      <c r="H29" s="106"/>
      <c r="I29" s="106"/>
      <c r="J29" s="106"/>
      <c r="K29" s="106"/>
      <c r="L29" s="107"/>
      <c r="M29" s="42"/>
      <c r="N29" s="105"/>
      <c r="O29" s="106"/>
      <c r="P29" s="106"/>
      <c r="Q29" s="106"/>
      <c r="R29" s="106"/>
      <c r="S29" s="106"/>
      <c r="T29" s="106"/>
      <c r="U29" s="106"/>
      <c r="V29" s="107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105"/>
      <c r="AQ29" s="106"/>
      <c r="AR29" s="106"/>
      <c r="AS29" s="106"/>
      <c r="AT29" s="106"/>
      <c r="AU29" s="106"/>
      <c r="AV29" s="107"/>
      <c r="AW29" s="42"/>
      <c r="AX29" s="83"/>
      <c r="AY29" s="84"/>
      <c r="AZ29" s="85"/>
      <c r="BA29" s="42"/>
    </row>
    <row r="30" spans="2:53" ht="14.15" customHeight="1">
      <c r="B30" s="40"/>
      <c r="C30" s="54"/>
      <c r="D30" s="56"/>
      <c r="E30" s="56"/>
      <c r="F30" s="56"/>
      <c r="G30" s="56"/>
      <c r="H30" s="56"/>
      <c r="I30" s="56"/>
      <c r="J30" s="56"/>
      <c r="K30" s="56"/>
      <c r="L30" s="56"/>
      <c r="M30" s="42"/>
      <c r="N30" s="56"/>
      <c r="O30" s="56"/>
      <c r="P30" s="56"/>
      <c r="Q30" s="56"/>
      <c r="R30" s="56"/>
      <c r="S30" s="56"/>
      <c r="T30" s="56"/>
      <c r="U30" s="56"/>
      <c r="V30" s="56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56"/>
      <c r="AQ30" s="56"/>
      <c r="AR30" s="56"/>
      <c r="AS30" s="56"/>
      <c r="AT30" s="56"/>
      <c r="AU30" s="56"/>
      <c r="AV30" s="56"/>
      <c r="AW30" s="42"/>
      <c r="AX30" s="83"/>
      <c r="AY30" s="84"/>
      <c r="AZ30" s="85"/>
      <c r="BA30" s="42"/>
    </row>
    <row r="31" spans="2:53" ht="15.9" customHeight="1">
      <c r="B31" s="40"/>
      <c r="C31" s="80" t="s">
        <v>71</v>
      </c>
      <c r="D31" s="105"/>
      <c r="E31" s="106"/>
      <c r="F31" s="106"/>
      <c r="G31" s="106"/>
      <c r="H31" s="106"/>
      <c r="I31" s="106"/>
      <c r="J31" s="106"/>
      <c r="K31" s="106"/>
      <c r="L31" s="107"/>
      <c r="M31" s="42"/>
      <c r="N31" s="105"/>
      <c r="O31" s="106"/>
      <c r="P31" s="106"/>
      <c r="Q31" s="106"/>
      <c r="R31" s="106"/>
      <c r="S31" s="106"/>
      <c r="T31" s="106"/>
      <c r="U31" s="106"/>
      <c r="V31" s="107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105"/>
      <c r="AQ31" s="106"/>
      <c r="AR31" s="106"/>
      <c r="AS31" s="106"/>
      <c r="AT31" s="106"/>
      <c r="AU31" s="106"/>
      <c r="AV31" s="107"/>
      <c r="AW31" s="42"/>
      <c r="AX31" s="83"/>
      <c r="AY31" s="84"/>
      <c r="AZ31" s="85"/>
      <c r="BA31" s="42"/>
    </row>
    <row r="32" spans="2:53" ht="14.15" customHeight="1">
      <c r="B32" s="40"/>
      <c r="C32" s="54"/>
      <c r="D32" s="56"/>
      <c r="E32" s="56"/>
      <c r="F32" s="56"/>
      <c r="G32" s="56"/>
      <c r="H32" s="56"/>
      <c r="I32" s="56"/>
      <c r="J32" s="56"/>
      <c r="K32" s="56"/>
      <c r="L32" s="56"/>
      <c r="M32" s="42"/>
      <c r="N32" s="56"/>
      <c r="O32" s="56"/>
      <c r="P32" s="56"/>
      <c r="Q32" s="56"/>
      <c r="R32" s="56"/>
      <c r="S32" s="56"/>
      <c r="T32" s="56"/>
      <c r="U32" s="56"/>
      <c r="V32" s="56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56"/>
      <c r="AQ32" s="56"/>
      <c r="AR32" s="56"/>
      <c r="AS32" s="56"/>
      <c r="AT32" s="56"/>
      <c r="AU32" s="56"/>
      <c r="AV32" s="56"/>
      <c r="AW32" s="42"/>
      <c r="AX32" s="83"/>
      <c r="AY32" s="84"/>
      <c r="AZ32" s="85"/>
      <c r="BA32" s="42"/>
    </row>
    <row r="33" spans="2:53" ht="15.9" customHeight="1">
      <c r="B33" s="40"/>
      <c r="C33" s="80" t="s">
        <v>72</v>
      </c>
      <c r="D33" s="105"/>
      <c r="E33" s="106"/>
      <c r="F33" s="106"/>
      <c r="G33" s="106"/>
      <c r="H33" s="106"/>
      <c r="I33" s="106"/>
      <c r="J33" s="106"/>
      <c r="K33" s="106"/>
      <c r="L33" s="107"/>
      <c r="M33" s="42"/>
      <c r="N33" s="105"/>
      <c r="O33" s="106"/>
      <c r="P33" s="106"/>
      <c r="Q33" s="106"/>
      <c r="R33" s="106"/>
      <c r="S33" s="106"/>
      <c r="T33" s="106"/>
      <c r="U33" s="106"/>
      <c r="V33" s="107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105"/>
      <c r="AQ33" s="106"/>
      <c r="AR33" s="106"/>
      <c r="AS33" s="106"/>
      <c r="AT33" s="106"/>
      <c r="AU33" s="106"/>
      <c r="AV33" s="107"/>
      <c r="AW33" s="42"/>
      <c r="AX33" s="83"/>
      <c r="AY33" s="84"/>
      <c r="AZ33" s="85"/>
      <c r="BA33" s="42"/>
    </row>
    <row r="34" spans="2:53" ht="14.15" customHeight="1">
      <c r="B34" s="40"/>
      <c r="C34" s="54"/>
      <c r="D34" s="56"/>
      <c r="E34" s="56"/>
      <c r="F34" s="56"/>
      <c r="G34" s="56"/>
      <c r="H34" s="56"/>
      <c r="I34" s="56"/>
      <c r="J34" s="56"/>
      <c r="K34" s="56"/>
      <c r="L34" s="56"/>
      <c r="M34" s="42"/>
      <c r="N34" s="56"/>
      <c r="O34" s="56"/>
      <c r="P34" s="56"/>
      <c r="Q34" s="56"/>
      <c r="R34" s="56"/>
      <c r="S34" s="56"/>
      <c r="T34" s="56"/>
      <c r="U34" s="56"/>
      <c r="V34" s="56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56"/>
      <c r="AQ34" s="56"/>
      <c r="AR34" s="56"/>
      <c r="AS34" s="56"/>
      <c r="AT34" s="56"/>
      <c r="AU34" s="56"/>
      <c r="AV34" s="56"/>
      <c r="AW34" s="42"/>
      <c r="AX34" s="83"/>
      <c r="AY34" s="84"/>
      <c r="AZ34" s="85"/>
      <c r="BA34" s="42"/>
    </row>
    <row r="35" spans="2:53" ht="15.9" customHeight="1">
      <c r="B35" s="40"/>
      <c r="C35" s="80" t="s">
        <v>73</v>
      </c>
      <c r="D35" s="105"/>
      <c r="E35" s="106"/>
      <c r="F35" s="106"/>
      <c r="G35" s="106"/>
      <c r="H35" s="106"/>
      <c r="I35" s="106"/>
      <c r="J35" s="106"/>
      <c r="K35" s="106"/>
      <c r="L35" s="107"/>
      <c r="M35" s="42"/>
      <c r="N35" s="105"/>
      <c r="O35" s="106"/>
      <c r="P35" s="106"/>
      <c r="Q35" s="106"/>
      <c r="R35" s="106"/>
      <c r="S35" s="106"/>
      <c r="T35" s="106"/>
      <c r="U35" s="106"/>
      <c r="V35" s="107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105"/>
      <c r="AQ35" s="106"/>
      <c r="AR35" s="106"/>
      <c r="AS35" s="106"/>
      <c r="AT35" s="106"/>
      <c r="AU35" s="106"/>
      <c r="AV35" s="107"/>
      <c r="AW35" s="42"/>
      <c r="AX35" s="83"/>
      <c r="AY35" s="84"/>
      <c r="AZ35" s="85"/>
      <c r="BA35" s="42"/>
    </row>
    <row r="36" spans="2:53" ht="14.15" customHeight="1">
      <c r="B36" s="40"/>
      <c r="C36" s="54"/>
      <c r="D36" s="56"/>
      <c r="E36" s="56"/>
      <c r="F36" s="56"/>
      <c r="G36" s="56"/>
      <c r="H36" s="56"/>
      <c r="I36" s="56"/>
      <c r="J36" s="56"/>
      <c r="K36" s="56"/>
      <c r="L36" s="56"/>
      <c r="M36" s="42"/>
      <c r="N36" s="56"/>
      <c r="O36" s="56"/>
      <c r="P36" s="56"/>
      <c r="Q36" s="56"/>
      <c r="R36" s="56"/>
      <c r="S36" s="56"/>
      <c r="T36" s="56"/>
      <c r="U36" s="56"/>
      <c r="V36" s="56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56"/>
      <c r="AQ36" s="56"/>
      <c r="AR36" s="56"/>
      <c r="AS36" s="56"/>
      <c r="AT36" s="56"/>
      <c r="AU36" s="56"/>
      <c r="AV36" s="56"/>
      <c r="AW36" s="42"/>
      <c r="AX36" s="83"/>
      <c r="AY36" s="84"/>
      <c r="AZ36" s="85"/>
      <c r="BA36" s="42"/>
    </row>
    <row r="37" spans="2:53" ht="15.9" customHeight="1">
      <c r="B37" s="40"/>
      <c r="C37" s="80" t="s">
        <v>74</v>
      </c>
      <c r="D37" s="105"/>
      <c r="E37" s="106"/>
      <c r="F37" s="106"/>
      <c r="G37" s="106"/>
      <c r="H37" s="106"/>
      <c r="I37" s="106"/>
      <c r="J37" s="106"/>
      <c r="K37" s="106"/>
      <c r="L37" s="107"/>
      <c r="M37" s="42"/>
      <c r="N37" s="105"/>
      <c r="O37" s="106"/>
      <c r="P37" s="106"/>
      <c r="Q37" s="106"/>
      <c r="R37" s="106"/>
      <c r="S37" s="106"/>
      <c r="T37" s="106"/>
      <c r="U37" s="106"/>
      <c r="V37" s="107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105"/>
      <c r="AQ37" s="106"/>
      <c r="AR37" s="106"/>
      <c r="AS37" s="106"/>
      <c r="AT37" s="106"/>
      <c r="AU37" s="106"/>
      <c r="AV37" s="107"/>
      <c r="AW37" s="42"/>
      <c r="AX37" s="83"/>
      <c r="AY37" s="84"/>
      <c r="AZ37" s="85"/>
      <c r="BA37" s="42"/>
    </row>
    <row r="38" spans="2:53" ht="14.15" customHeight="1">
      <c r="B38" s="40"/>
      <c r="C38" s="54"/>
      <c r="D38" s="56"/>
      <c r="E38" s="56"/>
      <c r="F38" s="56"/>
      <c r="G38" s="56"/>
      <c r="H38" s="56"/>
      <c r="I38" s="56"/>
      <c r="J38" s="56"/>
      <c r="K38" s="56"/>
      <c r="L38" s="56"/>
      <c r="M38" s="42"/>
      <c r="N38" s="56"/>
      <c r="O38" s="56"/>
      <c r="P38" s="56"/>
      <c r="Q38" s="56"/>
      <c r="R38" s="56"/>
      <c r="S38" s="56"/>
      <c r="T38" s="56"/>
      <c r="U38" s="56"/>
      <c r="V38" s="56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56"/>
      <c r="AQ38" s="56"/>
      <c r="AR38" s="56"/>
      <c r="AS38" s="56"/>
      <c r="AT38" s="56"/>
      <c r="AU38" s="56"/>
      <c r="AV38" s="56"/>
      <c r="AW38" s="42"/>
      <c r="AX38" s="83"/>
      <c r="AY38" s="84"/>
      <c r="AZ38" s="85"/>
      <c r="BA38" s="42"/>
    </row>
    <row r="39" spans="2:53" ht="15.9" customHeight="1">
      <c r="B39" s="40"/>
      <c r="C39" s="80" t="s">
        <v>75</v>
      </c>
      <c r="D39" s="105"/>
      <c r="E39" s="106"/>
      <c r="F39" s="106"/>
      <c r="G39" s="106"/>
      <c r="H39" s="106"/>
      <c r="I39" s="106"/>
      <c r="J39" s="106"/>
      <c r="K39" s="106"/>
      <c r="L39" s="107"/>
      <c r="M39" s="42"/>
      <c r="N39" s="105"/>
      <c r="O39" s="106"/>
      <c r="P39" s="106"/>
      <c r="Q39" s="106"/>
      <c r="R39" s="106"/>
      <c r="S39" s="106"/>
      <c r="T39" s="106"/>
      <c r="U39" s="106"/>
      <c r="V39" s="107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105"/>
      <c r="AQ39" s="106"/>
      <c r="AR39" s="106"/>
      <c r="AS39" s="106"/>
      <c r="AT39" s="106"/>
      <c r="AU39" s="106"/>
      <c r="AV39" s="107"/>
      <c r="AW39" s="42"/>
      <c r="AX39" s="86"/>
      <c r="AY39" s="87"/>
      <c r="AZ39" s="88"/>
      <c r="BA39" s="42"/>
    </row>
    <row r="40" spans="2:53" ht="15.9" customHeight="1">
      <c r="B40" s="40"/>
      <c r="C40" s="54"/>
      <c r="D40" s="55"/>
      <c r="E40" s="55"/>
      <c r="F40" s="55"/>
      <c r="G40" s="55"/>
      <c r="H40" s="55"/>
      <c r="I40" s="55"/>
      <c r="J40" s="55"/>
      <c r="K40" s="55"/>
      <c r="L40" s="55"/>
      <c r="M40" s="40"/>
      <c r="N40" s="55"/>
      <c r="O40" s="55"/>
      <c r="P40" s="55"/>
      <c r="Q40" s="55"/>
      <c r="R40" s="55"/>
      <c r="S40" s="55"/>
      <c r="T40" s="55"/>
      <c r="U40" s="55"/>
      <c r="V40" s="55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56"/>
      <c r="AQ40" s="56"/>
      <c r="AR40" s="56"/>
      <c r="AS40" s="56"/>
      <c r="AT40" s="56"/>
      <c r="AU40" s="56"/>
      <c r="AV40" s="56"/>
      <c r="AW40" s="42"/>
      <c r="AX40" s="42"/>
      <c r="AY40" s="42"/>
      <c r="AZ40" s="42"/>
      <c r="BA40" s="42"/>
    </row>
    <row r="41" spans="2:53" ht="15.9" customHeight="1">
      <c r="B41" s="40"/>
      <c r="C41" s="79" t="s">
        <v>45</v>
      </c>
      <c r="D41" s="49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</row>
    <row r="42" spans="2:53" ht="14.15" customHeight="1">
      <c r="B42" s="40"/>
      <c r="C42" s="96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8"/>
      <c r="BA42" s="42"/>
    </row>
    <row r="43" spans="2:53" ht="14.15" customHeight="1">
      <c r="B43" s="40"/>
      <c r="C43" s="99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1"/>
      <c r="BA43" s="42"/>
    </row>
    <row r="44" spans="2:53" ht="14.15" customHeight="1">
      <c r="B44" s="40"/>
      <c r="C44" s="99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1"/>
      <c r="BA44" s="42"/>
    </row>
    <row r="45" spans="2:53" ht="14.15" customHeight="1">
      <c r="B45" s="40"/>
      <c r="C45" s="99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1"/>
      <c r="BA45" s="42"/>
    </row>
    <row r="46" spans="2:53" ht="14.15" customHeight="1">
      <c r="B46" s="40"/>
      <c r="C46" s="102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4"/>
      <c r="BA46" s="42"/>
    </row>
    <row r="47" spans="2:53" ht="8.15" customHeight="1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2"/>
    </row>
    <row r="48" spans="2:53" ht="15.9" customHeight="1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</row>
    <row r="49" spans="2:53" ht="15.9" customHeight="1"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</row>
    <row r="50" spans="2:53" ht="15.9" customHeight="1"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</row>
    <row r="51" spans="2:53" ht="15.9" customHeight="1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</row>
    <row r="52" spans="2:53" ht="15.9" customHeight="1"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</row>
  </sheetData>
  <sheetProtection sheet="1" objects="1" scenarios="1" selectLockedCells="1"/>
  <mergeCells count="42">
    <mergeCell ref="D21:L21"/>
    <mergeCell ref="N21:V21"/>
    <mergeCell ref="C13:AC13"/>
    <mergeCell ref="C11:L11"/>
    <mergeCell ref="N11:AC11"/>
    <mergeCell ref="C15:J15"/>
    <mergeCell ref="L15:AC15"/>
    <mergeCell ref="D35:L35"/>
    <mergeCell ref="N35:V35"/>
    <mergeCell ref="AP35:AV35"/>
    <mergeCell ref="D37:L37"/>
    <mergeCell ref="N37:V37"/>
    <mergeCell ref="N25:V25"/>
    <mergeCell ref="AP25:AV25"/>
    <mergeCell ref="D33:L33"/>
    <mergeCell ref="N33:V33"/>
    <mergeCell ref="AP33:AV33"/>
    <mergeCell ref="D27:L27"/>
    <mergeCell ref="N27:V27"/>
    <mergeCell ref="AP27:AV27"/>
    <mergeCell ref="D29:L29"/>
    <mergeCell ref="N29:V29"/>
    <mergeCell ref="AP29:AV29"/>
    <mergeCell ref="D31:L31"/>
    <mergeCell ref="N31:V31"/>
    <mergeCell ref="AP31:AV31"/>
    <mergeCell ref="AX19:AZ20"/>
    <mergeCell ref="C42:AZ46"/>
    <mergeCell ref="AP37:AV37"/>
    <mergeCell ref="D39:L39"/>
    <mergeCell ref="N39:V39"/>
    <mergeCell ref="AP39:AV39"/>
    <mergeCell ref="D20:L20"/>
    <mergeCell ref="AP20:AV20"/>
    <mergeCell ref="AG20:AN20"/>
    <mergeCell ref="X20:AE20"/>
    <mergeCell ref="N20:V20"/>
    <mergeCell ref="AP21:AV21"/>
    <mergeCell ref="D23:L23"/>
    <mergeCell ref="N23:V23"/>
    <mergeCell ref="AP23:AV23"/>
    <mergeCell ref="D25:L25"/>
  </mergeCells>
  <phoneticPr fontId="1" type="noConversion"/>
  <printOptions horizontalCentered="1" verticalCentered="1"/>
  <pageMargins left="0.5" right="0.5" top="0.5" bottom="0.65" header="0.5" footer="0.5"/>
  <pageSetup scale="108" orientation="portrait" r:id="rId1"/>
  <headerFooter alignWithMargins="0"/>
  <colBreaks count="1" manualBreakCount="1">
    <brk id="53" min="1" max="7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23</xdr:col>
                    <xdr:colOff>0</xdr:colOff>
                    <xdr:row>20</xdr:row>
                    <xdr:rowOff>0</xdr:rowOff>
                  </from>
                  <to>
                    <xdr:col>31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Drop Down 8">
              <controlPr defaultSize="0" autoLine="0" autoPict="0">
                <anchor moveWithCells="1">
                  <from>
                    <xdr:col>31</xdr:col>
                    <xdr:colOff>107950</xdr:colOff>
                    <xdr:row>20</xdr:row>
                    <xdr:rowOff>0</xdr:rowOff>
                  </from>
                  <to>
                    <xdr:col>39</xdr:col>
                    <xdr:colOff>107950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6" name="Drop Down 412">
              <controlPr defaultSize="0" autoLine="0" autoPict="0">
                <anchor moveWithCells="1">
                  <from>
                    <xdr:col>23</xdr:col>
                    <xdr:colOff>0</xdr:colOff>
                    <xdr:row>22</xdr:row>
                    <xdr:rowOff>0</xdr:rowOff>
                  </from>
                  <to>
                    <xdr:col>31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7" name="Drop Down 413">
              <controlPr defaultSize="0" autoLine="0" autoPict="0">
                <anchor moveWithCells="1">
                  <from>
                    <xdr:col>32</xdr:col>
                    <xdr:colOff>0</xdr:colOff>
                    <xdr:row>22</xdr:row>
                    <xdr:rowOff>0</xdr:rowOff>
                  </from>
                  <to>
                    <xdr:col>40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8" name="Drop Down 414">
              <controlPr defaultSize="0" autoLine="0" autoPict="0">
                <anchor moveWithCells="1">
                  <from>
                    <xdr:col>23</xdr:col>
                    <xdr:colOff>0</xdr:colOff>
                    <xdr:row>24</xdr:row>
                    <xdr:rowOff>0</xdr:rowOff>
                  </from>
                  <to>
                    <xdr:col>31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9" name="Drop Down 415">
              <controlPr defaultSize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40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0" name="Drop Down 416">
              <controlPr defaultSize="0" autoLine="0" autoPict="0">
                <anchor moveWithCells="1">
                  <from>
                    <xdr:col>23</xdr:col>
                    <xdr:colOff>0</xdr:colOff>
                    <xdr:row>26</xdr:row>
                    <xdr:rowOff>0</xdr:rowOff>
                  </from>
                  <to>
                    <xdr:col>31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11" name="Drop Down 417">
              <controlPr defaultSize="0" autoLine="0" autoPict="0">
                <anchor moveWithCells="1">
                  <from>
                    <xdr:col>32</xdr:col>
                    <xdr:colOff>0</xdr:colOff>
                    <xdr:row>26</xdr:row>
                    <xdr:rowOff>0</xdr:rowOff>
                  </from>
                  <to>
                    <xdr:col>40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2" name="Drop Down 418">
              <controlPr defaultSize="0" autoLine="0" autoPict="0">
                <anchor moveWithCells="1">
                  <from>
                    <xdr:col>23</xdr:col>
                    <xdr:colOff>0</xdr:colOff>
                    <xdr:row>27</xdr:row>
                    <xdr:rowOff>196850</xdr:rowOff>
                  </from>
                  <to>
                    <xdr:col>31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3" name="Drop Down 419">
              <controlPr defaultSize="0" autoLine="0" autoPict="0">
                <anchor moveWithCells="1">
                  <from>
                    <xdr:col>23</xdr:col>
                    <xdr:colOff>0</xdr:colOff>
                    <xdr:row>29</xdr:row>
                    <xdr:rowOff>196850</xdr:rowOff>
                  </from>
                  <to>
                    <xdr:col>31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4" name="Drop Down 420">
              <controlPr defaultSize="0" autoLine="0" autoPict="0">
                <anchor moveWithCells="1">
                  <from>
                    <xdr:col>23</xdr:col>
                    <xdr:colOff>0</xdr:colOff>
                    <xdr:row>31</xdr:row>
                    <xdr:rowOff>196850</xdr:rowOff>
                  </from>
                  <to>
                    <xdr:col>31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5" name="Drop Down 421">
              <controlPr defaultSize="0" autoLine="0" autoPict="0">
                <anchor moveWithCells="1">
                  <from>
                    <xdr:col>23</xdr:col>
                    <xdr:colOff>0</xdr:colOff>
                    <xdr:row>33</xdr:row>
                    <xdr:rowOff>196850</xdr:rowOff>
                  </from>
                  <to>
                    <xdr:col>31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6" name="Drop Down 422">
              <controlPr defaultSize="0" autoLine="0" autoPict="0">
                <anchor moveWithCells="1">
                  <from>
                    <xdr:col>23</xdr:col>
                    <xdr:colOff>0</xdr:colOff>
                    <xdr:row>35</xdr:row>
                    <xdr:rowOff>196850</xdr:rowOff>
                  </from>
                  <to>
                    <xdr:col>31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7" name="Drop Down 423">
              <controlPr defaultSize="0" autoLine="0" autoPict="0">
                <anchor moveWithCells="1">
                  <from>
                    <xdr:col>23</xdr:col>
                    <xdr:colOff>0</xdr:colOff>
                    <xdr:row>38</xdr:row>
                    <xdr:rowOff>0</xdr:rowOff>
                  </from>
                  <to>
                    <xdr:col>31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8" name="Drop Down 424">
              <controlPr defaultSize="0" autoLine="0" autoPict="0">
                <anchor moveWithCells="1">
                  <from>
                    <xdr:col>32</xdr:col>
                    <xdr:colOff>0</xdr:colOff>
                    <xdr:row>27</xdr:row>
                    <xdr:rowOff>184150</xdr:rowOff>
                  </from>
                  <to>
                    <xdr:col>40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9" name="Drop Down 425">
              <controlPr defaultSize="0" autoLine="0" autoPict="0">
                <anchor moveWithCells="1">
                  <from>
                    <xdr:col>32</xdr:col>
                    <xdr:colOff>0</xdr:colOff>
                    <xdr:row>29</xdr:row>
                    <xdr:rowOff>196850</xdr:rowOff>
                  </from>
                  <to>
                    <xdr:col>40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20" name="Drop Down 426">
              <controlPr defaultSize="0" autoLine="0" autoPict="0">
                <anchor moveWithCells="1">
                  <from>
                    <xdr:col>32</xdr:col>
                    <xdr:colOff>0</xdr:colOff>
                    <xdr:row>32</xdr:row>
                    <xdr:rowOff>6350</xdr:rowOff>
                  </from>
                  <to>
                    <xdr:col>40</xdr:col>
                    <xdr:colOff>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21" name="Drop Down 427">
              <controlPr defaultSize="0" autoLine="0" autoPict="0">
                <anchor moveWithCells="1">
                  <from>
                    <xdr:col>32</xdr:col>
                    <xdr:colOff>0</xdr:colOff>
                    <xdr:row>33</xdr:row>
                    <xdr:rowOff>196850</xdr:rowOff>
                  </from>
                  <to>
                    <xdr:col>40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22" name="Drop Down 428">
              <controlPr defaultSize="0" autoLine="0" autoPict="0">
                <anchor moveWithCells="1">
                  <from>
                    <xdr:col>32</xdr:col>
                    <xdr:colOff>0</xdr:colOff>
                    <xdr:row>35</xdr:row>
                    <xdr:rowOff>196850</xdr:rowOff>
                  </from>
                  <to>
                    <xdr:col>40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23" name="Drop Down 429">
              <controlPr defaultSize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40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24" name="Check Box 430">
              <controlPr defaultSize="0" autoFill="0" autoLine="0" autoPict="0" altText="">
                <anchor moveWithCells="1">
                  <from>
                    <xdr:col>49</xdr:col>
                    <xdr:colOff>63500</xdr:colOff>
                    <xdr:row>19</xdr:row>
                    <xdr:rowOff>342900</xdr:rowOff>
                  </from>
                  <to>
                    <xdr:col>52</xdr:col>
                    <xdr:colOff>0</xdr:colOff>
                    <xdr:row>20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25" name="Check Box 431">
              <controlPr defaultSize="0" autoFill="0" autoLine="0" autoPict="0" altText="">
                <anchor moveWithCells="1">
                  <from>
                    <xdr:col>49</xdr:col>
                    <xdr:colOff>63500</xdr:colOff>
                    <xdr:row>21</xdr:row>
                    <xdr:rowOff>158750</xdr:rowOff>
                  </from>
                  <to>
                    <xdr:col>52</xdr:col>
                    <xdr:colOff>0</xdr:colOff>
                    <xdr:row>22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26" name="Check Box 432">
              <controlPr defaultSize="0" autoFill="0" autoLine="0" autoPict="0" altText="">
                <anchor moveWithCells="1">
                  <from>
                    <xdr:col>49</xdr:col>
                    <xdr:colOff>63500</xdr:colOff>
                    <xdr:row>23</xdr:row>
                    <xdr:rowOff>158750</xdr:rowOff>
                  </from>
                  <to>
                    <xdr:col>52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27" name="Check Box 433">
              <controlPr defaultSize="0" autoFill="0" autoLine="0" autoPict="0" altText="">
                <anchor moveWithCells="1">
                  <from>
                    <xdr:col>49</xdr:col>
                    <xdr:colOff>63500</xdr:colOff>
                    <xdr:row>25</xdr:row>
                    <xdr:rowOff>158750</xdr:rowOff>
                  </from>
                  <to>
                    <xdr:col>52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28" name="Check Box 434">
              <controlPr defaultSize="0" autoFill="0" autoLine="0" autoPict="0" altText="">
                <anchor moveWithCells="1">
                  <from>
                    <xdr:col>49</xdr:col>
                    <xdr:colOff>63500</xdr:colOff>
                    <xdr:row>27</xdr:row>
                    <xdr:rowOff>158750</xdr:rowOff>
                  </from>
                  <to>
                    <xdr:col>52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29" name="Check Box 435">
              <controlPr defaultSize="0" autoFill="0" autoLine="0" autoPict="0" altText="">
                <anchor moveWithCells="1">
                  <from>
                    <xdr:col>49</xdr:col>
                    <xdr:colOff>63500</xdr:colOff>
                    <xdr:row>29</xdr:row>
                    <xdr:rowOff>158750</xdr:rowOff>
                  </from>
                  <to>
                    <xdr:col>52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0" name="Check Box 436">
              <controlPr defaultSize="0" autoFill="0" autoLine="0" autoPict="0" altText="">
                <anchor moveWithCells="1">
                  <from>
                    <xdr:col>49</xdr:col>
                    <xdr:colOff>63500</xdr:colOff>
                    <xdr:row>31</xdr:row>
                    <xdr:rowOff>158750</xdr:rowOff>
                  </from>
                  <to>
                    <xdr:col>52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1" name="Check Box 437">
              <controlPr defaultSize="0" autoFill="0" autoLine="0" autoPict="0" altText="">
                <anchor moveWithCells="1">
                  <from>
                    <xdr:col>49</xdr:col>
                    <xdr:colOff>63500</xdr:colOff>
                    <xdr:row>33</xdr:row>
                    <xdr:rowOff>158750</xdr:rowOff>
                  </from>
                  <to>
                    <xdr:col>52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2" name="Check Box 438">
              <controlPr defaultSize="0" autoFill="0" autoLine="0" autoPict="0" altText="">
                <anchor moveWithCells="1">
                  <from>
                    <xdr:col>49</xdr:col>
                    <xdr:colOff>63500</xdr:colOff>
                    <xdr:row>35</xdr:row>
                    <xdr:rowOff>158750</xdr:rowOff>
                  </from>
                  <to>
                    <xdr:col>52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3" name="Check Box 439">
              <controlPr defaultSize="0" autoFill="0" autoLine="0" autoPict="0" altText="">
                <anchor moveWithCells="1">
                  <from>
                    <xdr:col>49</xdr:col>
                    <xdr:colOff>63500</xdr:colOff>
                    <xdr:row>37</xdr:row>
                    <xdr:rowOff>158750</xdr:rowOff>
                  </from>
                  <to>
                    <xdr:col>52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I2"/>
  <sheetViews>
    <sheetView workbookViewId="0"/>
  </sheetViews>
  <sheetFormatPr defaultRowHeight="14"/>
  <cols>
    <col min="6" max="86" width="11.90625" customWidth="1"/>
  </cols>
  <sheetData>
    <row r="1" spans="1:87" s="3" customFormat="1">
      <c r="A1" s="3" t="s">
        <v>56</v>
      </c>
      <c r="B1" s="3" t="s">
        <v>8</v>
      </c>
      <c r="C1" s="3" t="s">
        <v>9</v>
      </c>
      <c r="D1" s="3" t="s">
        <v>10</v>
      </c>
      <c r="E1" s="3" t="s">
        <v>11</v>
      </c>
      <c r="F1" s="3" t="s">
        <v>12</v>
      </c>
      <c r="G1" s="89" t="s">
        <v>76</v>
      </c>
      <c r="H1" s="89" t="s">
        <v>77</v>
      </c>
      <c r="I1" s="89" t="s">
        <v>82</v>
      </c>
      <c r="J1" s="89" t="s">
        <v>78</v>
      </c>
      <c r="K1" s="89" t="s">
        <v>83</v>
      </c>
      <c r="L1" s="89" t="s">
        <v>79</v>
      </c>
      <c r="M1" s="89" t="s">
        <v>80</v>
      </c>
      <c r="N1" s="89" t="s">
        <v>81</v>
      </c>
      <c r="O1" s="89" t="s">
        <v>84</v>
      </c>
      <c r="P1" s="89" t="s">
        <v>85</v>
      </c>
      <c r="Q1" s="89" t="s">
        <v>86</v>
      </c>
      <c r="R1" s="89" t="s">
        <v>87</v>
      </c>
      <c r="S1" s="89" t="s">
        <v>88</v>
      </c>
      <c r="T1" s="89" t="s">
        <v>89</v>
      </c>
      <c r="U1" s="89" t="s">
        <v>90</v>
      </c>
      <c r="V1" s="89" t="s">
        <v>91</v>
      </c>
      <c r="W1" s="89" t="s">
        <v>92</v>
      </c>
      <c r="X1" s="89" t="s">
        <v>93</v>
      </c>
      <c r="Y1" s="89" t="s">
        <v>94</v>
      </c>
      <c r="Z1" s="89" t="s">
        <v>95</v>
      </c>
      <c r="AA1" s="89" t="s">
        <v>96</v>
      </c>
      <c r="AB1" s="89" t="s">
        <v>97</v>
      </c>
      <c r="AC1" s="89" t="s">
        <v>98</v>
      </c>
      <c r="AD1" s="89" t="s">
        <v>99</v>
      </c>
      <c r="AE1" s="89" t="s">
        <v>148</v>
      </c>
      <c r="AF1" s="89" t="s">
        <v>149</v>
      </c>
      <c r="AG1" s="89" t="s">
        <v>150</v>
      </c>
      <c r="AH1" s="89" t="s">
        <v>151</v>
      </c>
      <c r="AI1" s="89" t="s">
        <v>152</v>
      </c>
      <c r="AJ1" s="89" t="s">
        <v>153</v>
      </c>
      <c r="AK1" s="89" t="s">
        <v>154</v>
      </c>
      <c r="AL1" s="89" t="s">
        <v>155</v>
      </c>
      <c r="AM1" s="89" t="s">
        <v>140</v>
      </c>
      <c r="AN1" s="89" t="s">
        <v>141</v>
      </c>
      <c r="AO1" s="89" t="s">
        <v>142</v>
      </c>
      <c r="AP1" s="89" t="s">
        <v>143</v>
      </c>
      <c r="AQ1" s="89" t="s">
        <v>144</v>
      </c>
      <c r="AR1" s="89" t="s">
        <v>145</v>
      </c>
      <c r="AS1" s="89" t="s">
        <v>146</v>
      </c>
      <c r="AT1" s="89" t="s">
        <v>147</v>
      </c>
      <c r="AU1" s="89" t="s">
        <v>132</v>
      </c>
      <c r="AV1" s="89" t="s">
        <v>133</v>
      </c>
      <c r="AW1" s="89" t="s">
        <v>134</v>
      </c>
      <c r="AX1" s="89" t="s">
        <v>135</v>
      </c>
      <c r="AY1" s="89" t="s">
        <v>136</v>
      </c>
      <c r="AZ1" s="89" t="s">
        <v>137</v>
      </c>
      <c r="BA1" s="89" t="s">
        <v>138</v>
      </c>
      <c r="BB1" s="89" t="s">
        <v>139</v>
      </c>
      <c r="BC1" s="89" t="s">
        <v>124</v>
      </c>
      <c r="BD1" s="89" t="s">
        <v>125</v>
      </c>
      <c r="BE1" s="89" t="s">
        <v>126</v>
      </c>
      <c r="BF1" s="89" t="s">
        <v>127</v>
      </c>
      <c r="BG1" s="89" t="s">
        <v>128</v>
      </c>
      <c r="BH1" s="89" t="s">
        <v>129</v>
      </c>
      <c r="BI1" s="89" t="s">
        <v>130</v>
      </c>
      <c r="BJ1" s="89" t="s">
        <v>131</v>
      </c>
      <c r="BK1" s="89" t="s">
        <v>116</v>
      </c>
      <c r="BL1" s="89" t="s">
        <v>117</v>
      </c>
      <c r="BM1" s="89" t="s">
        <v>118</v>
      </c>
      <c r="BN1" s="89" t="s">
        <v>119</v>
      </c>
      <c r="BO1" s="89" t="s">
        <v>120</v>
      </c>
      <c r="BP1" s="89" t="s">
        <v>121</v>
      </c>
      <c r="BQ1" s="89" t="s">
        <v>122</v>
      </c>
      <c r="BR1" s="89" t="s">
        <v>123</v>
      </c>
      <c r="BS1" s="89" t="s">
        <v>108</v>
      </c>
      <c r="BT1" s="89" t="s">
        <v>109</v>
      </c>
      <c r="BU1" s="89" t="s">
        <v>110</v>
      </c>
      <c r="BV1" s="89" t="s">
        <v>111</v>
      </c>
      <c r="BW1" s="89" t="s">
        <v>112</v>
      </c>
      <c r="BX1" s="89" t="s">
        <v>113</v>
      </c>
      <c r="BY1" s="89" t="s">
        <v>114</v>
      </c>
      <c r="BZ1" s="89" t="s">
        <v>115</v>
      </c>
      <c r="CA1" s="89" t="s">
        <v>100</v>
      </c>
      <c r="CB1" s="89" t="s">
        <v>101</v>
      </c>
      <c r="CC1" s="89" t="s">
        <v>102</v>
      </c>
      <c r="CD1" s="89" t="s">
        <v>103</v>
      </c>
      <c r="CE1" s="89" t="s">
        <v>104</v>
      </c>
      <c r="CF1" s="89" t="s">
        <v>105</v>
      </c>
      <c r="CG1" s="89" t="s">
        <v>106</v>
      </c>
      <c r="CH1" s="89" t="s">
        <v>107</v>
      </c>
      <c r="CI1" s="3" t="s">
        <v>55</v>
      </c>
    </row>
    <row r="2" spans="1:87">
      <c r="A2" t="s">
        <v>46</v>
      </c>
      <c r="B2">
        <f>ConFirst</f>
        <v>0</v>
      </c>
      <c r="C2">
        <f>ConLast</f>
        <v>0</v>
      </c>
      <c r="D2">
        <f>ConComp</f>
        <v>0</v>
      </c>
      <c r="E2">
        <f>ConPhone</f>
        <v>0</v>
      </c>
      <c r="F2">
        <f>ConEmail</f>
        <v>0</v>
      </c>
      <c r="G2">
        <f>Res01_Last</f>
        <v>0</v>
      </c>
      <c r="H2">
        <f>Res01_First</f>
        <v>0</v>
      </c>
      <c r="I2">
        <v>1</v>
      </c>
      <c r="J2" t="e">
        <f>LOOKUP(I2,Value_Num,Value_Arr)</f>
        <v>#N/A</v>
      </c>
      <c r="K2">
        <v>1</v>
      </c>
      <c r="L2" t="e">
        <f>LOOKUP(K2,Value_Num,Value_Dep)</f>
        <v>#N/A</v>
      </c>
      <c r="M2">
        <f>Res01_Conf</f>
        <v>0</v>
      </c>
      <c r="N2" t="b">
        <v>0</v>
      </c>
      <c r="O2">
        <f>Res02_Last</f>
        <v>0</v>
      </c>
      <c r="P2">
        <f>Res02_First</f>
        <v>0</v>
      </c>
      <c r="Q2">
        <v>1</v>
      </c>
      <c r="R2" t="e">
        <f>LOOKUP(Q2,Value_Num,Value_Arr)</f>
        <v>#N/A</v>
      </c>
      <c r="S2">
        <v>1</v>
      </c>
      <c r="T2" t="e">
        <f>LOOKUP(S2,Value_Num,Value_Dep)</f>
        <v>#N/A</v>
      </c>
      <c r="U2">
        <f>Res02_Conf</f>
        <v>0</v>
      </c>
      <c r="V2" t="b">
        <v>0</v>
      </c>
      <c r="W2">
        <f>Res03_Last</f>
        <v>0</v>
      </c>
      <c r="X2">
        <f>Res03_First</f>
        <v>0</v>
      </c>
      <c r="Y2">
        <v>1</v>
      </c>
      <c r="Z2" t="e">
        <f>LOOKUP(Y2,Value_Num,Value_Arr)</f>
        <v>#N/A</v>
      </c>
      <c r="AA2">
        <v>1</v>
      </c>
      <c r="AB2" t="e">
        <f>LOOKUP(AA2,Value_Num,Value_Dep)</f>
        <v>#N/A</v>
      </c>
      <c r="AC2">
        <f>Res03_Conf</f>
        <v>0</v>
      </c>
      <c r="AD2" t="b">
        <v>0</v>
      </c>
      <c r="AE2">
        <f>Res04_Last</f>
        <v>0</v>
      </c>
      <c r="AF2">
        <f>Res04_First</f>
        <v>0</v>
      </c>
      <c r="AG2">
        <v>1</v>
      </c>
      <c r="AH2" t="e">
        <f>LOOKUP(AG2,Value_Num,Value_Arr)</f>
        <v>#N/A</v>
      </c>
      <c r="AI2">
        <v>1</v>
      </c>
      <c r="AJ2" t="e">
        <f>LOOKUP(AI2,Value_Num,Value_Dep)</f>
        <v>#N/A</v>
      </c>
      <c r="AK2">
        <f>Res04_Conf</f>
        <v>0</v>
      </c>
      <c r="AL2" t="b">
        <v>0</v>
      </c>
      <c r="AM2">
        <f>Res05_Last</f>
        <v>0</v>
      </c>
      <c r="AN2">
        <f>Res05_First</f>
        <v>0</v>
      </c>
      <c r="AO2">
        <v>1</v>
      </c>
      <c r="AP2" t="e">
        <f>LOOKUP(AO2,Value_Num,Value_Arr)</f>
        <v>#N/A</v>
      </c>
      <c r="AQ2">
        <v>1</v>
      </c>
      <c r="AR2" t="e">
        <f>LOOKUP(AQ2,Value_Num,Value_Dep)</f>
        <v>#N/A</v>
      </c>
      <c r="AS2">
        <f>Res05_Conf</f>
        <v>0</v>
      </c>
      <c r="AT2" t="b">
        <v>0</v>
      </c>
      <c r="AU2">
        <f>Res06_Last</f>
        <v>0</v>
      </c>
      <c r="AV2">
        <f>Res06_First</f>
        <v>0</v>
      </c>
      <c r="AW2">
        <v>1</v>
      </c>
      <c r="AX2" t="e">
        <f>LOOKUP(AW2,Value_Num,Value_Arr)</f>
        <v>#N/A</v>
      </c>
      <c r="AY2">
        <v>1</v>
      </c>
      <c r="AZ2" t="e">
        <f>LOOKUP(AY2,Value_Num,Value_Dep)</f>
        <v>#N/A</v>
      </c>
      <c r="BA2">
        <f>Res06_Conf</f>
        <v>0</v>
      </c>
      <c r="BB2" t="b">
        <v>0</v>
      </c>
      <c r="BC2">
        <f>Res07_Last</f>
        <v>0</v>
      </c>
      <c r="BD2">
        <f>Res07_First</f>
        <v>0</v>
      </c>
      <c r="BE2">
        <v>1</v>
      </c>
      <c r="BF2" t="e">
        <f>LOOKUP(BE2,Value_Num,Value_Arr)</f>
        <v>#N/A</v>
      </c>
      <c r="BG2">
        <v>1</v>
      </c>
      <c r="BH2" t="e">
        <f>LOOKUP(BG2,Value_Num,Value_Dep)</f>
        <v>#N/A</v>
      </c>
      <c r="BI2">
        <f>Res07_Conf</f>
        <v>0</v>
      </c>
      <c r="BJ2" t="b">
        <v>0</v>
      </c>
      <c r="BK2">
        <f>Res08_Last</f>
        <v>0</v>
      </c>
      <c r="BL2">
        <f>Res08_First</f>
        <v>0</v>
      </c>
      <c r="BM2">
        <v>1</v>
      </c>
      <c r="BN2" t="e">
        <f>LOOKUP(BM2,Value_Num,Value_Arr)</f>
        <v>#N/A</v>
      </c>
      <c r="BO2">
        <v>1</v>
      </c>
      <c r="BP2" t="e">
        <f>LOOKUP(BO2,Value_Num,Value_Dep)</f>
        <v>#N/A</v>
      </c>
      <c r="BQ2">
        <f>Res08_Conf</f>
        <v>0</v>
      </c>
      <c r="BR2" t="b">
        <v>0</v>
      </c>
      <c r="BS2">
        <f>Res09_Last</f>
        <v>0</v>
      </c>
      <c r="BT2">
        <f>Res09_First</f>
        <v>0</v>
      </c>
      <c r="BU2">
        <v>1</v>
      </c>
      <c r="BV2" t="e">
        <f>LOOKUP(BU2,Value_Num,Value_Arr)</f>
        <v>#N/A</v>
      </c>
      <c r="BW2">
        <v>1</v>
      </c>
      <c r="BX2" t="e">
        <f>LOOKUP(BW2,Value_Num,Value_Dep)</f>
        <v>#N/A</v>
      </c>
      <c r="BY2">
        <f>Res09_Conf</f>
        <v>0</v>
      </c>
      <c r="BZ2" t="b">
        <v>0</v>
      </c>
      <c r="CA2">
        <f>Res10_Last</f>
        <v>0</v>
      </c>
      <c r="CB2">
        <f>Res10_First</f>
        <v>0</v>
      </c>
      <c r="CC2">
        <v>1</v>
      </c>
      <c r="CD2" t="e">
        <f>LOOKUP(CC2,Value_Num,Value_Arr)</f>
        <v>#N/A</v>
      </c>
      <c r="CE2">
        <v>1</v>
      </c>
      <c r="CF2" t="e">
        <f>LOOKUP(CE2,Value_Num,Value_Dep)</f>
        <v>#N/A</v>
      </c>
      <c r="CG2">
        <f>Res10_Conf</f>
        <v>0</v>
      </c>
      <c r="CH2" t="b">
        <v>0</v>
      </c>
      <c r="CI2">
        <f>Comments</f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55"/>
  <sheetViews>
    <sheetView workbookViewId="0">
      <selection activeCell="C6" sqref="C6"/>
    </sheetView>
  </sheetViews>
  <sheetFormatPr defaultColWidth="9" defaultRowHeight="14"/>
  <cols>
    <col min="1" max="1" width="18.08984375" style="8" bestFit="1" customWidth="1"/>
    <col min="2" max="2" width="1.453125" style="8" customWidth="1"/>
    <col min="3" max="3" width="35.6328125" bestFit="1" customWidth="1"/>
    <col min="4" max="4" width="5.6328125" bestFit="1" customWidth="1"/>
    <col min="5" max="5" width="20.6328125" bestFit="1" customWidth="1"/>
    <col min="6" max="6" width="17" customWidth="1"/>
    <col min="7" max="7" width="16" bestFit="1" customWidth="1"/>
    <col min="8" max="8" width="8.6328125" bestFit="1" customWidth="1"/>
    <col min="12" max="12" width="9" style="6"/>
    <col min="13" max="13" width="9.54296875" style="6" bestFit="1" customWidth="1"/>
  </cols>
  <sheetData>
    <row r="1" spans="1:13">
      <c r="A1" s="4" t="s">
        <v>0</v>
      </c>
      <c r="B1" s="4"/>
      <c r="C1" s="39" t="s">
        <v>157</v>
      </c>
      <c r="D1" s="33" t="s">
        <v>35</v>
      </c>
      <c r="E1" s="33" t="s">
        <v>13</v>
      </c>
      <c r="F1" s="33" t="s">
        <v>14</v>
      </c>
      <c r="G1" s="33" t="s">
        <v>15</v>
      </c>
      <c r="H1" s="33" t="s">
        <v>21</v>
      </c>
      <c r="I1" s="33" t="s">
        <v>22</v>
      </c>
      <c r="J1" s="33" t="s">
        <v>36</v>
      </c>
      <c r="K1" s="33" t="s">
        <v>37</v>
      </c>
      <c r="L1" s="33" t="s">
        <v>47</v>
      </c>
      <c r="M1" s="33" t="s">
        <v>48</v>
      </c>
    </row>
    <row r="2" spans="1:13">
      <c r="A2" s="4" t="s">
        <v>19</v>
      </c>
      <c r="B2" s="4"/>
      <c r="C2" s="1">
        <v>45298</v>
      </c>
      <c r="D2" s="34">
        <v>2</v>
      </c>
      <c r="E2" s="35" t="str">
        <f>CONCATENATE((LOOKUP(WEEKDAY(Variables!$C$2-3),Variables!$J$1:$J$8,Variables!$K$1:$K$8)),", ",LEFT(LOOKUP(MONTH(Variables!$C$2-3),Variables!$H$1:$H$13,Variables!$I$1:$I$13),3)," ", DAY(Variables!$C$2-3))</f>
        <v>Thu, Jan 4</v>
      </c>
      <c r="F2" s="35" t="str">
        <f>CONCATENATE((LOOKUP(WEEKDAY(Variables!$C$2-2),Variables!$J$1:$J$8,Variables!$K$1:$K$8)),", ",LEFT(LOOKUP(MONTH(Variables!$C$2-2),Variables!$H$1:$H$13,Variables!$I$1:$I$13),3)," ",DAY(Variables!$C$2-2))</f>
        <v>Fri, Jan 5</v>
      </c>
      <c r="G2" s="34" t="s">
        <v>16</v>
      </c>
      <c r="H2" s="36">
        <v>1</v>
      </c>
      <c r="I2" s="36" t="s">
        <v>23</v>
      </c>
      <c r="J2" s="36">
        <v>1</v>
      </c>
      <c r="K2" s="36" t="s">
        <v>43</v>
      </c>
      <c r="L2" s="36">
        <v>1</v>
      </c>
      <c r="M2" s="37" t="s">
        <v>50</v>
      </c>
    </row>
    <row r="3" spans="1:13">
      <c r="A3" s="4" t="s">
        <v>20</v>
      </c>
      <c r="B3" s="4"/>
      <c r="C3" s="1">
        <v>45303</v>
      </c>
      <c r="D3" s="34">
        <v>3</v>
      </c>
      <c r="E3" s="35" t="str">
        <f>CONCATENATE((LOOKUP(WEEKDAY(Variables!$C$2-2),Variables!$J$1:$J$8,Variables!$K$1:$K$8)),", ",LEFT(LOOKUP(MONTH(Variables!$C$2-2),Variables!$H$1:$H$13,Variables!$I$1:$I$13),3)," ",DAY(Variables!$C$2-2))</f>
        <v>Fri, Jan 5</v>
      </c>
      <c r="F3" s="35" t="str">
        <f>CONCATENATE((LOOKUP(WEEKDAY(Variables!$C$2-1),Variables!$J$1:$J$8,Variables!$K$1:$K$8)),", ",LEFT(LOOKUP(MONTH(Variables!$C$2-1),Variables!$H$1:$H$13,Variables!$I$1:$I$13),3)," ",DAY(Variables!$C$2-1))</f>
        <v>Sat, Jan 6</v>
      </c>
      <c r="G3" s="34" t="s">
        <v>17</v>
      </c>
      <c r="H3" s="36">
        <v>2</v>
      </c>
      <c r="I3" s="36" t="s">
        <v>24</v>
      </c>
      <c r="J3" s="36">
        <v>2</v>
      </c>
      <c r="K3" s="36" t="s">
        <v>38</v>
      </c>
      <c r="L3" s="36">
        <v>2</v>
      </c>
      <c r="M3" s="37" t="s">
        <v>49</v>
      </c>
    </row>
    <row r="4" spans="1:13">
      <c r="A4" s="4" t="s">
        <v>3</v>
      </c>
      <c r="B4" s="4"/>
      <c r="C4" s="39" t="s">
        <v>158</v>
      </c>
      <c r="D4" s="34">
        <v>4</v>
      </c>
      <c r="E4" s="35" t="str">
        <f>CONCATENATE((LOOKUP(WEEKDAY(Variables!$C$2-1),Variables!$J$1:$J$8,Variables!$K$1:$K$8)),", ",LEFT(LOOKUP(MONTH(Variables!$C$2-1),Variables!$H$1:$H$13,Variables!$I$1:$I$13),3)," ",DAY(Variables!$C$2-1))</f>
        <v>Sat, Jan 6</v>
      </c>
      <c r="F4" s="35" t="str">
        <f>CONCATENATE((LOOKUP(WEEKDAY(Variables!$C$2),Variables!$J$1:$J$8,Variables!$K$1:$K$8)),", ",LEFT(LOOKUP(MONTH(Variables!$C$2),Variables!$H$1:$H$13,Variables!$I$1:$I$13),3)," ",DAY(Variables!$C$2))</f>
        <v>Sun, Jan 7</v>
      </c>
      <c r="G4" s="34" t="s">
        <v>18</v>
      </c>
      <c r="H4" s="36">
        <v>3</v>
      </c>
      <c r="I4" s="36" t="s">
        <v>25</v>
      </c>
      <c r="J4" s="36">
        <v>3</v>
      </c>
      <c r="K4" s="36" t="s">
        <v>44</v>
      </c>
      <c r="L4" s="36"/>
      <c r="M4" s="36"/>
    </row>
    <row r="5" spans="1:13">
      <c r="A5" s="4" t="s">
        <v>1</v>
      </c>
      <c r="B5" s="4"/>
      <c r="C5" s="39" t="s">
        <v>159</v>
      </c>
      <c r="D5" s="34">
        <v>5</v>
      </c>
      <c r="E5" s="35" t="str">
        <f>CONCATENATE((LOOKUP(WEEKDAY(Variables!$C$2),Variables!$J$1:$J$8,Variables!$K$1:$K$8)),", ",LEFT(LOOKUP(MONTH(Variables!$C$2),Variables!$H$1:$H$13,Variables!$I$1:$I$13),3)," ",DAY(Variables!$C$2))</f>
        <v>Sun, Jan 7</v>
      </c>
      <c r="F5" s="35" t="str">
        <f>CONCATENATE((LOOKUP(WEEKDAY(Variables!$C$2+1),Variables!$J$1:$J$8,Variables!$K$1:$K$8)),", ",LEFT(LOOKUP(MONTH(Variables!$C$2+1),Variables!$H$1:$H$13,Variables!$I$1:$I$13),3)," ",DAY(Variables!$C$2+1) )</f>
        <v>Mon, Jan 8</v>
      </c>
      <c r="G5" s="38"/>
      <c r="H5" s="36">
        <v>4</v>
      </c>
      <c r="I5" s="36" t="s">
        <v>26</v>
      </c>
      <c r="J5" s="36">
        <v>4</v>
      </c>
      <c r="K5" s="36" t="s">
        <v>39</v>
      </c>
      <c r="L5" s="36"/>
      <c r="M5" s="36"/>
    </row>
    <row r="6" spans="1:13">
      <c r="A6" s="4" t="s">
        <v>2</v>
      </c>
      <c r="B6" s="4"/>
      <c r="C6" s="7" t="str">
        <f>CONCATENATE((LOOKUP(MONTH(Variables!C2),Variables!$H$1:$H$13,Variables!$I$1:$I$13))," ",DAY(Variables!C2)," - ",(LOOKUP(MONTH(Variables!C3),Variables!$H$1:$H$13,Variables!$I$1:$I$13)), " ",DAY(Variables!C3),", ",YEAR(Variables!C3))</f>
        <v>January 7 - January 12, 2024</v>
      </c>
      <c r="D6" s="34">
        <v>6</v>
      </c>
      <c r="E6" s="35" t="str">
        <f>CONCATENATE((LOOKUP(WEEKDAY(Variables!$C$2+1),Variables!$J$1:$J$8,Variables!$K$1:$K$8)),", ",LEFT(LOOKUP(MONTH(Variables!$C$2+1),Variables!$H$1:$H$13,Variables!$I$1:$I$13),3)," ",DAY(Variables!$C$2+1) )</f>
        <v>Mon, Jan 8</v>
      </c>
      <c r="F6" s="35" t="str">
        <f>CONCATENATE((LOOKUP(WEEKDAY(Variables!$C$2+2),Variables!$J$1:$J$8,Variables!$K$1:$K$8)),", ",LEFT(LOOKUP(MONTH(Variables!$C$2+2),Variables!$H$1:$H$13,Variables!$I$1:$I$13),3)," ",DAY(Variables!$C$2+2))</f>
        <v>Tue, Jan 9</v>
      </c>
      <c r="G6" s="38"/>
      <c r="H6" s="36">
        <v>5</v>
      </c>
      <c r="I6" s="36" t="s">
        <v>27</v>
      </c>
      <c r="J6" s="36">
        <v>5</v>
      </c>
      <c r="K6" s="36" t="s">
        <v>40</v>
      </c>
      <c r="L6" s="36"/>
      <c r="M6" s="36"/>
    </row>
    <row r="7" spans="1:13">
      <c r="A7" s="4"/>
      <c r="B7" s="4"/>
      <c r="D7" s="34">
        <v>7</v>
      </c>
      <c r="E7" s="35" t="str">
        <f>CONCATENATE((LOOKUP(WEEKDAY(Variables!$C$2+2),Variables!$J$1:$J$8,Variables!$K$1:$K$8)),", ",LEFT(LOOKUP(MONTH(Variables!$C$2+2),Variables!$H$1:$H$13,Variables!$I$1:$I$13),3)," ",DAY(Variables!$C$2+2))</f>
        <v>Tue, Jan 9</v>
      </c>
      <c r="F7" s="35" t="str">
        <f>CONCATENATE((LOOKUP(WEEKDAY(Variables!$C$2+3),Variables!$J$1:$J$8,Variables!$K$1:$K$8)),", ",LEFT(LOOKUP(MONTH(Variables!$C$2+3),Variables!$H$1:$H$13,Variables!$I$1:$I$13),3)," ",DAY(Variables!$C$2+3))</f>
        <v>Wed, Jan 10</v>
      </c>
      <c r="G7" s="38"/>
      <c r="H7" s="36">
        <v>6</v>
      </c>
      <c r="I7" s="36" t="s">
        <v>28</v>
      </c>
      <c r="J7" s="36">
        <v>6</v>
      </c>
      <c r="K7" s="36" t="s">
        <v>41</v>
      </c>
      <c r="L7" s="36"/>
      <c r="M7" s="36"/>
    </row>
    <row r="8" spans="1:13">
      <c r="A8" s="4"/>
      <c r="B8" s="4"/>
      <c r="D8" s="34">
        <v>8</v>
      </c>
      <c r="E8" s="35" t="str">
        <f>CONCATENATE((LOOKUP(WEEKDAY(Variables!$C$2+3),Variables!$J$1:$J$8,Variables!$K$1:$K$8)),", ",LEFT(LOOKUP(MONTH(Variables!$C$2+3),Variables!$H$1:$H$13,Variables!$I$1:$I$13),3)," ",DAY(Variables!$C$2+3))</f>
        <v>Wed, Jan 10</v>
      </c>
      <c r="F8" s="35" t="str">
        <f>CONCATENATE((LOOKUP(WEEKDAY(Variables!$C$2+4),Variables!$J$1:$J$8,Variables!$K$1:$K$8)),", ",LEFT(LOOKUP(MONTH(Variables!$C$2+4),Variables!$H$1:$H$13,Variables!$I$1:$I$13),3)," ",DAY(Variables!$C$2+4))</f>
        <v>Thu, Jan 11</v>
      </c>
      <c r="G8" s="38"/>
      <c r="H8" s="36">
        <v>7</v>
      </c>
      <c r="I8" s="36" t="s">
        <v>29</v>
      </c>
      <c r="J8" s="36">
        <v>7</v>
      </c>
      <c r="K8" s="36" t="s">
        <v>42</v>
      </c>
      <c r="L8" s="36"/>
      <c r="M8" s="36"/>
    </row>
    <row r="9" spans="1:13">
      <c r="D9" s="34">
        <v>9</v>
      </c>
      <c r="E9" s="35" t="str">
        <f>CONCATENATE((LOOKUP(WEEKDAY(Variables!$C$2+4),Variables!$J$1:$J$8,Variables!$K$1:$K$8)),", ",LEFT(LOOKUP(MONTH(Variables!$C$2+4),Variables!$H$1:$H$13,Variables!$I$1:$I$13),3)," ",DAY(Variables!$C$2+4))</f>
        <v>Thu, Jan 11</v>
      </c>
      <c r="F9" s="35" t="str">
        <f>CONCATENATE((LOOKUP(WEEKDAY(Variables!$C$2+5),Variables!$J$1:$J$8,Variables!$K$1:$K$8)),", ",LEFT(LOOKUP(MONTH(Variables!$C$2+5),Variables!$H$1:$H$13,Variables!$I$1:$I$13),3)," ",DAY(Variables!$C$2+5))</f>
        <v>Fri, Jan 12</v>
      </c>
      <c r="G9" s="38"/>
      <c r="H9" s="36">
        <v>8</v>
      </c>
      <c r="I9" s="36" t="s">
        <v>30</v>
      </c>
      <c r="J9" s="38"/>
      <c r="K9" s="38"/>
      <c r="L9" s="36"/>
      <c r="M9" s="36"/>
    </row>
    <row r="10" spans="1:13">
      <c r="B10" s="4"/>
      <c r="D10" s="34">
        <v>10</v>
      </c>
      <c r="E10" s="35" t="str">
        <f>CONCATENATE((LOOKUP(WEEKDAY(Variables!$C$2+5),Variables!$J$1:$J$8,Variables!$K$1:$K$8)),", ",LEFT(LOOKUP(MONTH(Variables!$C$2+5),Variables!$H$1:$H$13,Variables!$I$1:$I$13),3)," ",DAY(Variables!$C$2+5))</f>
        <v>Fri, Jan 12</v>
      </c>
      <c r="F10" s="35" t="str">
        <f>CONCATENATE((LOOKUP(WEEKDAY(Variables!$C$2+6),Variables!$J$1:$J$8,Variables!$K$1:$K$8)),", ",LEFT(LOOKUP(MONTH(Variables!$C$2+6),Variables!$H$1:$H$13,Variables!$I$1:$I$13),3)," ",DAY(Variables!$C$2+6))</f>
        <v>Sat, Jan 13</v>
      </c>
      <c r="G10" s="38"/>
      <c r="H10" s="36">
        <v>9</v>
      </c>
      <c r="I10" s="36" t="s">
        <v>31</v>
      </c>
      <c r="J10" s="38"/>
      <c r="K10" s="38"/>
      <c r="L10" s="36"/>
      <c r="M10" s="36"/>
    </row>
    <row r="11" spans="1:13">
      <c r="D11" s="34">
        <v>11</v>
      </c>
      <c r="E11" s="35" t="str">
        <f>CONCATENATE((LOOKUP(WEEKDAY(Variables!$C$2+6),Variables!$J$1:$J$8,Variables!$K$1:$K$8)),", ",LEFT(LOOKUP(MONTH(Variables!$C$2+6),Variables!$H$1:$H$13,Variables!$I$1:$I$13),3)," ",DAY(Variables!$C$2+6))</f>
        <v>Sat, Jan 13</v>
      </c>
      <c r="F11" s="35" t="str">
        <f>CONCATENATE((LOOKUP(WEEKDAY(Variables!$C$2+7),Variables!$J$1:$J$8,Variables!$K$1:$K$8)),", ",LEFT(LOOKUP(MONTH(Variables!$C$2+7),Variables!$H$1:$H$13,Variables!$I$1:$I$13),3)," ",DAY(Variables!$C$2+7))</f>
        <v>Sun, Jan 14</v>
      </c>
      <c r="G11" s="38"/>
      <c r="H11" s="36">
        <v>10</v>
      </c>
      <c r="I11" s="36" t="s">
        <v>32</v>
      </c>
      <c r="J11" s="38"/>
      <c r="K11" s="38"/>
      <c r="L11" s="36"/>
      <c r="M11" s="36"/>
    </row>
    <row r="12" spans="1:13">
      <c r="D12" s="34">
        <v>12</v>
      </c>
      <c r="E12" s="35" t="str">
        <f>CONCATENATE((LOOKUP(WEEKDAY(Variables!$C$2+7),Variables!$J$1:$J$8,Variables!$K$1:$K$8)),", ",LEFT(LOOKUP(MONTH(Variables!$C$2+7),Variables!$H$1:$H$13,Variables!$I$1:$I$13),3)," ",DAY(Variables!$C$2+7))</f>
        <v>Sun, Jan 14</v>
      </c>
      <c r="F12" s="35" t="str">
        <f>CONCATENATE((LOOKUP(WEEKDAY(Variables!$C$2+8),Variables!$J$1:$J$8,Variables!$K$1:$K$8)),", ",LEFT(LOOKUP(MONTH(Variables!$C$2+8),Variables!$H$1:$H$13,Variables!$I$1:$I$13),3)," ",DAY(Variables!$C$2+8))</f>
        <v>Mon, Jan 15</v>
      </c>
      <c r="G12" s="38"/>
      <c r="H12" s="36">
        <v>11</v>
      </c>
      <c r="I12" s="36" t="s">
        <v>33</v>
      </c>
      <c r="J12" s="38"/>
      <c r="K12" s="38"/>
      <c r="L12" s="36"/>
      <c r="M12" s="36"/>
    </row>
    <row r="13" spans="1:13">
      <c r="D13" s="38"/>
      <c r="E13" s="38"/>
      <c r="F13" s="38"/>
      <c r="G13" s="38"/>
      <c r="H13" s="36">
        <v>12</v>
      </c>
      <c r="I13" s="36" t="s">
        <v>34</v>
      </c>
      <c r="J13" s="38"/>
      <c r="K13" s="38"/>
      <c r="L13" s="36"/>
      <c r="M13" s="36"/>
    </row>
    <row r="14" spans="1:13" ht="14.5" thickBot="1"/>
    <row r="15" spans="1:13">
      <c r="D15" s="14">
        <v>2</v>
      </c>
      <c r="E15" s="27" t="s">
        <v>52</v>
      </c>
      <c r="F15" s="24"/>
      <c r="G15" s="31" t="s">
        <v>54</v>
      </c>
      <c r="H15" s="15">
        <v>1</v>
      </c>
      <c r="I15" s="24"/>
      <c r="J15" s="24"/>
      <c r="K15" s="24"/>
      <c r="L15" s="16">
        <v>1</v>
      </c>
      <c r="M15" s="32" t="s">
        <v>51</v>
      </c>
    </row>
    <row r="16" spans="1:13">
      <c r="D16" s="17">
        <v>7</v>
      </c>
      <c r="E16" s="28" t="s">
        <v>53</v>
      </c>
      <c r="F16" s="25"/>
      <c r="G16" s="11"/>
      <c r="H16" s="12"/>
      <c r="I16" s="25"/>
      <c r="J16" s="25"/>
      <c r="K16" s="25"/>
      <c r="L16" s="13"/>
      <c r="M16" s="18"/>
    </row>
    <row r="17" spans="1:13">
      <c r="D17" s="30"/>
      <c r="E17" s="28"/>
      <c r="F17" s="25"/>
      <c r="G17" s="11"/>
      <c r="H17" s="12"/>
      <c r="I17" s="25"/>
      <c r="J17" s="25"/>
      <c r="K17" s="25"/>
      <c r="L17" s="13"/>
      <c r="M17" s="18"/>
    </row>
    <row r="18" spans="1:13" ht="14.5" thickBot="1">
      <c r="D18" s="19"/>
      <c r="E18" s="29"/>
      <c r="F18" s="26"/>
      <c r="G18" s="21"/>
      <c r="H18" s="20"/>
      <c r="I18" s="26"/>
      <c r="J18" s="26"/>
      <c r="K18" s="26"/>
      <c r="L18" s="22"/>
      <c r="M18" s="23"/>
    </row>
    <row r="22" spans="1:13">
      <c r="A22" s="9"/>
      <c r="B22" s="9"/>
      <c r="C22" s="9"/>
      <c r="D22" s="9"/>
      <c r="E22" s="5"/>
    </row>
    <row r="23" spans="1:13">
      <c r="A23" s="9"/>
      <c r="B23" s="9"/>
      <c r="C23" s="9"/>
      <c r="D23" s="9"/>
      <c r="E23" s="5"/>
    </row>
    <row r="24" spans="1:13" ht="16.5">
      <c r="A24" s="9"/>
      <c r="B24" s="9"/>
      <c r="C24" s="9"/>
      <c r="D24" s="9"/>
      <c r="E24" s="10"/>
    </row>
    <row r="25" spans="1:13" ht="16.5">
      <c r="A25" s="9"/>
      <c r="B25" s="9"/>
      <c r="C25" s="9"/>
      <c r="D25" s="9"/>
      <c r="E25" s="10"/>
    </row>
    <row r="155" spans="12:12">
      <c r="L155" s="6">
        <v>2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Waiting List Form</vt:lpstr>
      <vt:lpstr>Data</vt:lpstr>
      <vt:lpstr>Variables</vt:lpstr>
      <vt:lpstr>Comments</vt:lpstr>
      <vt:lpstr>ConComp</vt:lpstr>
      <vt:lpstr>ConEmail</vt:lpstr>
      <vt:lpstr>ConFirst</vt:lpstr>
      <vt:lpstr>ConLast</vt:lpstr>
      <vt:lpstr>ConPhone</vt:lpstr>
      <vt:lpstr>MtgDates</vt:lpstr>
      <vt:lpstr>MtgHotel</vt:lpstr>
      <vt:lpstr>MtgLocation</vt:lpstr>
      <vt:lpstr>MtgName</vt:lpstr>
      <vt:lpstr>'Waiting List Form'!Print_Area</vt:lpstr>
      <vt:lpstr>Res01_Conf</vt:lpstr>
      <vt:lpstr>Res01_First</vt:lpstr>
      <vt:lpstr>Res01_Last</vt:lpstr>
      <vt:lpstr>Res02_Conf</vt:lpstr>
      <vt:lpstr>Res02_First</vt:lpstr>
      <vt:lpstr>Res02_Last</vt:lpstr>
      <vt:lpstr>Res03_Conf</vt:lpstr>
      <vt:lpstr>Res03_First</vt:lpstr>
      <vt:lpstr>Res03_Last</vt:lpstr>
      <vt:lpstr>Res04_Conf</vt:lpstr>
      <vt:lpstr>Res04_First</vt:lpstr>
      <vt:lpstr>Res04_Last</vt:lpstr>
      <vt:lpstr>Res05_Conf</vt:lpstr>
      <vt:lpstr>Res05_First</vt:lpstr>
      <vt:lpstr>Res05_Last</vt:lpstr>
      <vt:lpstr>Res06_Conf</vt:lpstr>
      <vt:lpstr>Res06_First</vt:lpstr>
      <vt:lpstr>Res06_Last</vt:lpstr>
      <vt:lpstr>Res07_Conf</vt:lpstr>
      <vt:lpstr>Res07_First</vt:lpstr>
      <vt:lpstr>Res07_Last</vt:lpstr>
      <vt:lpstr>Res08_Conf</vt:lpstr>
      <vt:lpstr>Res08_First</vt:lpstr>
      <vt:lpstr>Res08_Last</vt:lpstr>
      <vt:lpstr>Res09_Conf</vt:lpstr>
      <vt:lpstr>Res09_First</vt:lpstr>
      <vt:lpstr>Res09_Last</vt:lpstr>
      <vt:lpstr>Res10_Conf</vt:lpstr>
      <vt:lpstr>Res10_First</vt:lpstr>
      <vt:lpstr>Res10_Last</vt:lpstr>
      <vt:lpstr>Value_Arr</vt:lpstr>
      <vt:lpstr>Value_Dep</vt:lpstr>
      <vt:lpstr>Value_Num</vt:lpstr>
    </vt:vector>
  </TitlesOfParts>
  <Company>Laptop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Maury Edwards</dc:creator>
  <cp:lastModifiedBy>Michelle Jacoby</cp:lastModifiedBy>
  <cp:lastPrinted>2018-08-06T22:31:34Z</cp:lastPrinted>
  <dcterms:created xsi:type="dcterms:W3CDTF">2005-12-05T19:15:08Z</dcterms:created>
  <dcterms:modified xsi:type="dcterms:W3CDTF">2023-12-01T20:31:04Z</dcterms:modified>
</cp:coreProperties>
</file>