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Townley\Downloads\"/>
    </mc:Choice>
  </mc:AlternateContent>
  <xr:revisionPtr revIDLastSave="0" documentId="8_{8895DC5B-B690-4E10-BDF5-0CE8BFA625F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aiting List Form" sheetId="1" r:id="rId1"/>
    <sheet name="Data" sheetId="4" state="hidden" r:id="rId2"/>
    <sheet name="Variables" sheetId="2" state="hidden" r:id="rId3"/>
  </sheets>
  <definedNames>
    <definedName name="AttCCExp">'Waiting List Form'!$Q$38</definedName>
    <definedName name="AttCCNum">'Waiting List Form'!$G$38</definedName>
    <definedName name="AttComp">'Waiting List Form'!$C$22</definedName>
    <definedName name="AttFirst">'Waiting List Form'!$C$20</definedName>
    <definedName name="AttLast">'Waiting List Form'!$H$20</definedName>
    <definedName name="Comments">'Waiting List Form'!$C$41</definedName>
    <definedName name="ConComp">'Waiting List Form'!$C$13</definedName>
    <definedName name="ConEmail">'Waiting List Form'!$H$15</definedName>
    <definedName name="ConFirst">'Waiting List Form'!$C$11</definedName>
    <definedName name="ConLast">'Waiting List Form'!$H$11</definedName>
    <definedName name="ConPhone">'Waiting List Form'!$C$15</definedName>
    <definedName name="ExistRes01_Arrive">'Waiting List Form'!$J$33</definedName>
    <definedName name="ExistRes01_Depart">'Waiting List Form'!$M$33</definedName>
    <definedName name="ExistRes01_Num">'Waiting List Form'!$F$33</definedName>
    <definedName name="ExistRes02_Arrive">'Waiting List Form'!$J$34</definedName>
    <definedName name="ExistRes02_Depart">'Waiting List Form'!$M$34</definedName>
    <definedName name="ExistRes02_Num">'Waiting List Form'!$F$34</definedName>
    <definedName name="ExistRes03_Arrive">'Waiting List Form'!$J$35</definedName>
    <definedName name="ExistRes03_Depart">'Waiting List Form'!$M$35</definedName>
    <definedName name="ExistRes03_Num">'Waiting List Form'!$F$35</definedName>
    <definedName name="MtgDates">Variables!$C$6</definedName>
    <definedName name="MtgHotel">Variables!$C$5</definedName>
    <definedName name="MtgLocation">Variables!$C$4</definedName>
    <definedName name="MtgName">Variables!$C$1</definedName>
    <definedName name="NCSHAConfNum">'Waiting List Form'!$J$46</definedName>
    <definedName name="NCSHAGranted">'Waiting List Form'!$F$46</definedName>
    <definedName name="NCSHARecd">'Waiting List Form'!$C$46</definedName>
    <definedName name="_xlnm.Print_Area" localSheetId="0">'Waiting List Form'!$B$1:$T$55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" l="1"/>
  <c r="C3" i="2"/>
  <c r="W2" i="4"/>
  <c r="T2" i="4"/>
  <c r="Q2" i="4"/>
  <c r="V2" i="4"/>
  <c r="S2" i="4"/>
  <c r="P2" i="4"/>
  <c r="U2" i="4"/>
  <c r="R2" i="4"/>
  <c r="O2" i="4"/>
  <c r="T4" i="1" l="1"/>
  <c r="E3" i="2" l="1"/>
  <c r="E2" i="2"/>
  <c r="F12" i="2"/>
  <c r="F11" i="2"/>
  <c r="F10" i="2"/>
  <c r="F9" i="2"/>
  <c r="F8" i="2"/>
  <c r="F7" i="2"/>
  <c r="F6" i="2"/>
  <c r="F5" i="2"/>
  <c r="F4" i="2"/>
  <c r="F3" i="2"/>
  <c r="F2" i="2"/>
  <c r="E12" i="2"/>
  <c r="E11" i="2"/>
  <c r="E10" i="2"/>
  <c r="E9" i="2"/>
  <c r="E8" i="2"/>
  <c r="E7" i="2"/>
  <c r="E6" i="2"/>
  <c r="E5" i="2"/>
  <c r="E4" i="2"/>
  <c r="AD2" i="4"/>
  <c r="AC2" i="4"/>
  <c r="AB2" i="4"/>
  <c r="AA2" i="4"/>
  <c r="Z2" i="4"/>
  <c r="Y2" i="4"/>
  <c r="X2" i="4"/>
  <c r="N2" i="4"/>
  <c r="M2" i="4"/>
  <c r="J2" i="4"/>
  <c r="I2" i="4"/>
  <c r="H2" i="4"/>
  <c r="G2" i="4"/>
  <c r="F2" i="4"/>
  <c r="E2" i="4"/>
  <c r="D2" i="4"/>
  <c r="C2" i="4"/>
  <c r="B2" i="4"/>
  <c r="C6" i="2"/>
  <c r="T3" i="1" s="1"/>
</calcChain>
</file>

<file path=xl/sharedStrings.xml><?xml version="1.0" encoding="utf-8"?>
<sst xmlns="http://schemas.openxmlformats.org/spreadsheetml/2006/main" count="126" uniqueCount="110">
  <si>
    <t>Meeting Name:</t>
  </si>
  <si>
    <t>Meeting Hotel:</t>
  </si>
  <si>
    <t>Meeting Dates:</t>
  </si>
  <si>
    <t>Meeting Location:</t>
  </si>
  <si>
    <t>First Name</t>
  </si>
  <si>
    <t>Last Name</t>
  </si>
  <si>
    <t>Email</t>
  </si>
  <si>
    <t>Phone</t>
  </si>
  <si>
    <t>Company</t>
  </si>
  <si>
    <t>Credit Card Number</t>
  </si>
  <si>
    <t>Expiration Date</t>
  </si>
  <si>
    <t>ConFirst</t>
  </si>
  <si>
    <t>ConLast</t>
  </si>
  <si>
    <t>ConComp</t>
  </si>
  <si>
    <t>ConPhone</t>
  </si>
  <si>
    <t>ConEmail</t>
  </si>
  <si>
    <t>Arrival Date</t>
  </si>
  <si>
    <t>Departure Date</t>
  </si>
  <si>
    <t>CC Type</t>
  </si>
  <si>
    <t>Visa</t>
  </si>
  <si>
    <t>Mastercard</t>
  </si>
  <si>
    <t>American Express</t>
  </si>
  <si>
    <t>Meeting Start Date:</t>
  </si>
  <si>
    <t>Meeting End Date:</t>
  </si>
  <si>
    <t>MonNum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</si>
  <si>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</si>
  <si>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</si>
  <si>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</si>
  <si>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</si>
  <si>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</si>
  <si>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</si>
  <si>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</si>
  <si>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</si>
  <si>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</si>
  <si>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</si>
  <si>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</si>
  <si>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</si>
  <si>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</si>
  <si>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Date Received</t>
  </si>
  <si>
    <t>Value</t>
  </si>
  <si>
    <t>DayNum</t>
  </si>
  <si>
    <t>Day</t>
  </si>
  <si>
    <t>Mon</t>
  </si>
  <si>
    <t>Wed</t>
  </si>
  <si>
    <t>Thu</t>
  </si>
  <si>
    <t>Fri</t>
  </si>
  <si>
    <t>Sat</t>
  </si>
  <si>
    <t>Sun</t>
  </si>
  <si>
    <t>Tue</t>
  </si>
  <si>
    <t>Confirmation Number</t>
  </si>
  <si>
    <t>Special Requests / Comments:</t>
  </si>
  <si>
    <t>N001</t>
  </si>
  <si>
    <t>New</t>
  </si>
  <si>
    <t>NewNum</t>
  </si>
  <si>
    <t>NewValue</t>
  </si>
  <si>
    <t>True</t>
  </si>
  <si>
    <t>False</t>
  </si>
  <si>
    <t>New?</t>
  </si>
  <si>
    <t>AttFirst</t>
  </si>
  <si>
    <t>AttLast</t>
  </si>
  <si>
    <t>AttComp</t>
  </si>
  <si>
    <t>AttArr_Needs</t>
  </si>
  <si>
    <t>AttDep_Needs</t>
  </si>
  <si>
    <t>AttCCType</t>
  </si>
  <si>
    <t>AttCCNum</t>
  </si>
  <si>
    <t>AttCCExp</t>
  </si>
  <si>
    <t>Comments</t>
  </si>
  <si>
    <t>NCSHARecd</t>
  </si>
  <si>
    <t>NCSHAGranted</t>
  </si>
  <si>
    <t>NCSHAConfNum</t>
  </si>
  <si>
    <t>CtlNum</t>
  </si>
  <si>
    <t>asd</t>
  </si>
  <si>
    <t>AttSpkr</t>
  </si>
  <si>
    <t>Date Processed</t>
  </si>
  <si>
    <t>For NCSHA Use Only</t>
  </si>
  <si>
    <t>`</t>
  </si>
  <si>
    <t xml:space="preserve"> National Council of State Housing Agencies</t>
  </si>
  <si>
    <t>WAITING LIST | ROOM REQUEST FORM</t>
  </si>
  <si>
    <t>AttFedGovt</t>
  </si>
  <si>
    <t>Confirmation Num.</t>
  </si>
  <si>
    <t>Existing Res #1</t>
  </si>
  <si>
    <t>Existing Res #2</t>
  </si>
  <si>
    <t>Existing Res #3</t>
  </si>
  <si>
    <t>ExistRes01_Num</t>
  </si>
  <si>
    <t>ExistRes01_Arrive</t>
  </si>
  <si>
    <t>ExistRes01_Depart</t>
  </si>
  <si>
    <t>ExistRes02_Num</t>
  </si>
  <si>
    <t>ExistRes03_Num</t>
  </si>
  <si>
    <t>ExistRes02_Arrive</t>
  </si>
  <si>
    <t>ExistRes03_Arrive</t>
  </si>
  <si>
    <t>ExistRes02_Depart</t>
  </si>
  <si>
    <t>ExistRes03_Depart</t>
  </si>
  <si>
    <t>Whom should we contact about this reservation?</t>
  </si>
  <si>
    <r>
      <t>Payment Information</t>
    </r>
    <r>
      <rPr>
        <sz val="9"/>
        <color indexed="18"/>
        <rFont val="Arial"/>
        <family val="2"/>
      </rPr>
      <t>--This section MUST be completed.</t>
    </r>
  </si>
  <si>
    <t>Don't forget to check Airbnb!</t>
  </si>
  <si>
    <t>Rating</t>
  </si>
  <si>
    <t>Google</t>
  </si>
  <si>
    <t>Nearby Hotels</t>
  </si>
  <si>
    <t>Distance from</t>
  </si>
  <si>
    <r>
      <t xml:space="preserve">Sheraton </t>
    </r>
    <r>
      <rPr>
        <sz val="9"/>
        <color rgb="FF000080"/>
        <rFont val="Arial"/>
        <family val="2"/>
      </rPr>
      <t>(mi.)</t>
    </r>
  </si>
  <si>
    <r>
      <t>Protect Yourself</t>
    </r>
    <r>
      <rPr>
        <sz val="9"/>
        <color indexed="18"/>
        <rFont val="Arial"/>
        <family val="2"/>
      </rPr>
      <t xml:space="preserve"> | Check these nearby hotels for their availibility and rates to make a backup reservation in case we are unable to assist you at the conference hotel.</t>
    </r>
  </si>
  <si>
    <t>Check, if applicable:</t>
  </si>
  <si>
    <t>Reservation Details</t>
  </si>
  <si>
    <t>If you have existing reservations but need help securing the conference rate and/or additional nights, please provide details:</t>
  </si>
  <si>
    <t>Rate</t>
  </si>
  <si>
    <t>Version 7.2024</t>
  </si>
  <si>
    <t>2025 Annual Conference</t>
  </si>
  <si>
    <t>New Orleans, LA</t>
  </si>
  <si>
    <t>New Orleans Marriott</t>
  </si>
  <si>
    <t>Sheraton New Orleans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</si>
</sst>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d\,\ d\-mmm"/>
    <numFmt numFmtId="165" formatCode="mmmm\ dd\,\ yyyy"/>
    <numFmt numFmtId="166" formatCode="[&lt;=9999999]###\-####;\(###\)\ ###\-####"/>
    <numFmt numFmtId="167" formatCode="mmm\ dd\,\ yyyy"/>
    <numFmt numFmtId="168" formatCode="&quot;$&quot;#,##0.00"/>
  </numFmts>
  <fonts count="43">
    <font>
      <sz val="11"/>
      <name val="Palatino"/>
    </font>
    <font>
      <sz val="8"/>
      <name val="Palatino"/>
      <family val="1"/>
    </font>
    <font>
      <b/>
      <sz val="11"/>
      <name val="Palatino"/>
      <family val="1"/>
    </font>
    <font>
      <b/>
      <sz val="11"/>
      <name val="Arial"/>
      <family val="2"/>
    </font>
    <font>
      <sz val="11"/>
      <name val="Arial"/>
      <family val="2"/>
    </font>
    <font>
      <i/>
      <vertAlign val="superscript"/>
      <sz val="11"/>
      <name val="Arial"/>
      <family val="2"/>
    </font>
    <font>
      <vertAlign val="superscript"/>
      <sz val="11"/>
      <name val="Arial"/>
      <family val="2"/>
    </font>
    <font>
      <sz val="11"/>
      <color indexed="12"/>
      <name val="Palatino"/>
      <family val="1"/>
    </font>
    <font>
      <sz val="11"/>
      <color indexed="12"/>
      <name val="Arial"/>
      <family val="2"/>
    </font>
    <font>
      <sz val="11"/>
      <name val="Palatino"/>
      <family val="1"/>
    </font>
    <font>
      <sz val="8"/>
      <color indexed="12"/>
      <name val="Palatino"/>
      <family val="1"/>
    </font>
    <font>
      <sz val="8"/>
      <color indexed="12"/>
      <name val="Arial"/>
      <family val="2"/>
    </font>
    <font>
      <i/>
      <sz val="10"/>
      <color indexed="16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sz val="11"/>
      <color indexed="18"/>
      <name val="Arial"/>
      <family val="2"/>
    </font>
    <font>
      <b/>
      <i/>
      <u/>
      <sz val="9"/>
      <color indexed="18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color rgb="FF000000"/>
      <name val="Tahoma"/>
      <family val="2"/>
    </font>
    <font>
      <b/>
      <sz val="8"/>
      <name val="Arial"/>
      <family val="2"/>
    </font>
    <font>
      <sz val="11"/>
      <color rgb="FF0000FF"/>
      <name val="Arial"/>
      <family val="2"/>
    </font>
    <font>
      <sz val="11"/>
      <color theme="0"/>
      <name val="Arial"/>
      <family val="2"/>
    </font>
    <font>
      <sz val="14"/>
      <color rgb="FF195B21"/>
      <name val="Arial"/>
      <family val="2"/>
    </font>
    <font>
      <b/>
      <sz val="14"/>
      <color indexed="9"/>
      <name val="Arial"/>
      <family val="2"/>
    </font>
    <font>
      <sz val="14"/>
      <color theme="6" tint="0.79998168889431442"/>
      <name val="Arial"/>
      <family val="2"/>
    </font>
    <font>
      <sz val="11"/>
      <color theme="6" tint="0.79998168889431442"/>
      <name val="Arial"/>
      <family val="2"/>
    </font>
    <font>
      <b/>
      <i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8"/>
      <name val="Arial"/>
      <family val="2"/>
    </font>
    <font>
      <sz val="9"/>
      <color rgb="FF0000FF"/>
      <name val="Arial"/>
      <family val="2"/>
    </font>
    <font>
      <sz val="9"/>
      <color indexed="18"/>
      <name val="Arial"/>
      <family val="2"/>
    </font>
    <font>
      <u/>
      <sz val="11"/>
      <color theme="10"/>
      <name val="Palatino"/>
    </font>
    <font>
      <sz val="9"/>
      <color rgb="FF000080"/>
      <name val="Arial"/>
      <family val="2"/>
    </font>
    <font>
      <u/>
      <sz val="9"/>
      <color theme="10"/>
      <name val="Arial"/>
      <family val="2"/>
    </font>
    <font>
      <sz val="9"/>
      <color indexed="12"/>
      <name val="Palatino"/>
      <family val="1"/>
    </font>
    <font>
      <b/>
      <vertAlign val="superscript"/>
      <sz val="11"/>
      <name val="Arial"/>
      <family val="2"/>
    </font>
    <font>
      <sz val="8"/>
      <name val="Arial"/>
      <family val="2"/>
    </font>
    <font>
      <i/>
      <vertAlign val="superscript"/>
      <sz val="9"/>
      <name val="Arial"/>
      <family val="2"/>
    </font>
    <font>
      <vertAlign val="subscript"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95B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0" fontId="4" fillId="0" borderId="0" xfId="0" applyFont="1" applyAlignment="1">
      <alignment horizontal="left"/>
    </xf>
    <xf numFmtId="165" fontId="7" fillId="0" borderId="0" xfId="0" applyNumberFormat="1" applyFont="1" applyAlignment="1" applyProtection="1">
      <alignment horizontal="left"/>
      <protection locked="0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5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2" xfId="0" applyFill="1" applyBorder="1"/>
    <xf numFmtId="0" fontId="0" fillId="2" borderId="0" xfId="0" applyFill="1"/>
    <xf numFmtId="0" fontId="0" fillId="2" borderId="13" xfId="0" applyFill="1" applyBorder="1"/>
    <xf numFmtId="0" fontId="2" fillId="0" borderId="4" xfId="0" applyFont="1" applyBorder="1"/>
    <xf numFmtId="0" fontId="2" fillId="0" borderId="2" xfId="0" applyFont="1" applyBorder="1"/>
    <xf numFmtId="0" fontId="2" fillId="0" borderId="9" xfId="0" applyFont="1" applyBorder="1"/>
    <xf numFmtId="0" fontId="9" fillId="0" borderId="6" xfId="0" applyFont="1" applyBorder="1"/>
    <xf numFmtId="0" fontId="2" fillId="0" borderId="5" xfId="0" applyFont="1" applyBorder="1"/>
    <xf numFmtId="0" fontId="2" fillId="0" borderId="14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quotePrefix="1" applyFill="1" applyAlignment="1">
      <alignment horizontal="center"/>
    </xf>
    <xf numFmtId="0" fontId="0" fillId="3" borderId="0" xfId="0" applyFill="1"/>
    <xf numFmtId="0" fontId="7" fillId="0" borderId="0" xfId="0" applyFont="1" applyAlignment="1" applyProtection="1">
      <alignment horizontal="left"/>
      <protection locked="0"/>
    </xf>
    <xf numFmtId="0" fontId="3" fillId="5" borderId="0" xfId="0" applyFont="1" applyFill="1"/>
    <xf numFmtId="0" fontId="4" fillId="5" borderId="0" xfId="0" applyFont="1" applyFill="1" applyAlignment="1">
      <alignment horizontal="left"/>
    </xf>
    <xf numFmtId="0" fontId="4" fillId="5" borderId="0" xfId="0" applyFont="1" applyFill="1"/>
    <xf numFmtId="0" fontId="3" fillId="5" borderId="0" xfId="0" applyFont="1" applyFill="1" applyAlignment="1">
      <alignment horizontal="right"/>
    </xf>
    <xf numFmtId="0" fontId="3" fillId="5" borderId="15" xfId="0" applyFont="1" applyFill="1" applyBorder="1"/>
    <xf numFmtId="0" fontId="4" fillId="5" borderId="15" xfId="0" applyFont="1" applyFill="1" applyBorder="1" applyAlignment="1">
      <alignment horizontal="left"/>
    </xf>
    <xf numFmtId="0" fontId="4" fillId="5" borderId="15" xfId="0" applyFont="1" applyFill="1" applyBorder="1"/>
    <xf numFmtId="0" fontId="3" fillId="6" borderId="0" xfId="0" applyFont="1" applyFill="1"/>
    <xf numFmtId="0" fontId="4" fillId="6" borderId="0" xfId="0" applyFont="1" applyFill="1" applyAlignment="1">
      <alignment horizontal="left"/>
    </xf>
    <xf numFmtId="0" fontId="4" fillId="6" borderId="0" xfId="0" applyFont="1" applyFill="1"/>
    <xf numFmtId="0" fontId="14" fillId="6" borderId="0" xfId="0" applyFont="1" applyFill="1"/>
    <xf numFmtId="0" fontId="5" fillId="6" borderId="0" xfId="0" applyFont="1" applyFill="1" applyAlignment="1">
      <alignment vertical="top"/>
    </xf>
    <xf numFmtId="0" fontId="3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left" vertical="top"/>
    </xf>
    <xf numFmtId="0" fontId="4" fillId="6" borderId="13" xfId="0" applyFont="1" applyFill="1" applyBorder="1" applyAlignment="1">
      <alignment horizontal="left"/>
    </xf>
    <xf numFmtId="0" fontId="4" fillId="6" borderId="13" xfId="0" applyFont="1" applyFill="1" applyBorder="1"/>
    <xf numFmtId="0" fontId="16" fillId="6" borderId="0" xfId="0" applyFont="1" applyFill="1" applyAlignment="1">
      <alignment horizontal="left"/>
    </xf>
    <xf numFmtId="0" fontId="15" fillId="6" borderId="0" xfId="0" applyFont="1" applyFill="1"/>
    <xf numFmtId="49" fontId="12" fillId="7" borderId="25" xfId="0" applyNumberFormat="1" applyFont="1" applyFill="1" applyBorder="1" applyAlignment="1" applyProtection="1">
      <alignment horizontal="left" vertical="center"/>
      <protection locked="0"/>
    </xf>
    <xf numFmtId="0" fontId="18" fillId="5" borderId="0" xfId="0" applyFont="1" applyFill="1" applyAlignment="1">
      <alignment horizontal="right"/>
    </xf>
    <xf numFmtId="0" fontId="19" fillId="6" borderId="0" xfId="0" applyFont="1" applyFill="1" applyAlignment="1">
      <alignment horizontal="centerContinuous"/>
    </xf>
    <xf numFmtId="0" fontId="20" fillId="6" borderId="0" xfId="0" applyFont="1" applyFill="1" applyAlignment="1">
      <alignment horizontal="centerContinuous"/>
    </xf>
    <xf numFmtId="0" fontId="20" fillId="0" borderId="0" xfId="0" applyFont="1"/>
    <xf numFmtId="0" fontId="5" fillId="8" borderId="0" xfId="0" applyFont="1" applyFill="1" applyAlignment="1">
      <alignment vertical="top"/>
    </xf>
    <xf numFmtId="0" fontId="17" fillId="8" borderId="0" xfId="0" applyFont="1" applyFill="1" applyAlignment="1">
      <alignment horizontal="left"/>
    </xf>
    <xf numFmtId="0" fontId="5" fillId="8" borderId="0" xfId="0" applyFont="1" applyFill="1" applyAlignment="1">
      <alignment horizontal="left" vertical="top"/>
    </xf>
    <xf numFmtId="0" fontId="22" fillId="8" borderId="0" xfId="0" applyFont="1" applyFill="1" applyAlignment="1">
      <alignment horizontal="left"/>
    </xf>
    <xf numFmtId="0" fontId="24" fillId="5" borderId="0" xfId="0" applyFont="1" applyFill="1" applyAlignment="1">
      <alignment horizontal="left"/>
    </xf>
    <xf numFmtId="0" fontId="19" fillId="5" borderId="0" xfId="0" applyFont="1" applyFill="1"/>
    <xf numFmtId="0" fontId="20" fillId="5" borderId="0" xfId="0" applyFont="1" applyFill="1" applyAlignment="1">
      <alignment horizontal="left"/>
    </xf>
    <xf numFmtId="0" fontId="25" fillId="5" borderId="0" xfId="0" applyFont="1" applyFill="1" applyProtection="1">
      <protection locked="0"/>
    </xf>
    <xf numFmtId="0" fontId="20" fillId="5" borderId="0" xfId="0" applyFont="1" applyFill="1"/>
    <xf numFmtId="0" fontId="19" fillId="5" borderId="0" xfId="0" applyFont="1" applyFill="1" applyAlignment="1">
      <alignment horizontal="right"/>
    </xf>
    <xf numFmtId="0" fontId="26" fillId="5" borderId="0" xfId="0" applyFont="1" applyFill="1" applyAlignment="1">
      <alignment horizontal="right"/>
    </xf>
    <xf numFmtId="0" fontId="27" fillId="6" borderId="0" xfId="0" applyFont="1" applyFill="1" applyAlignment="1">
      <alignment horizontal="centerContinuous"/>
    </xf>
    <xf numFmtId="0" fontId="28" fillId="6" borderId="0" xfId="0" applyFont="1" applyFill="1" applyAlignment="1" applyProtection="1">
      <alignment horizontal="left"/>
      <protection locked="0"/>
    </xf>
    <xf numFmtId="0" fontId="29" fillId="6" borderId="0" xfId="0" applyFont="1" applyFill="1" applyAlignment="1" applyProtection="1">
      <alignment horizontal="left"/>
      <protection hidden="1"/>
    </xf>
    <xf numFmtId="0" fontId="31" fillId="6" borderId="0" xfId="0" applyFont="1" applyFill="1"/>
    <xf numFmtId="0" fontId="32" fillId="6" borderId="0" xfId="0" applyFont="1" applyFill="1" applyAlignment="1" applyProtection="1">
      <alignment horizontal="left"/>
      <protection hidden="1"/>
    </xf>
    <xf numFmtId="0" fontId="32" fillId="6" borderId="0" xfId="0" applyFont="1" applyFill="1" applyAlignment="1">
      <alignment horizontal="left"/>
    </xf>
    <xf numFmtId="167" fontId="0" fillId="0" borderId="0" xfId="0" applyNumberFormat="1"/>
    <xf numFmtId="0" fontId="31" fillId="0" borderId="0" xfId="0" applyFont="1"/>
    <xf numFmtId="0" fontId="30" fillId="6" borderId="0" xfId="0" applyFont="1" applyFill="1"/>
    <xf numFmtId="0" fontId="39" fillId="6" borderId="0" xfId="0" applyFont="1" applyFill="1" applyAlignment="1">
      <alignment horizontal="left" vertical="top"/>
    </xf>
    <xf numFmtId="0" fontId="40" fillId="0" borderId="0" xfId="0" applyFont="1"/>
    <xf numFmtId="0" fontId="22" fillId="6" borderId="0" xfId="0" applyFont="1" applyFill="1"/>
    <xf numFmtId="0" fontId="40" fillId="6" borderId="0" xfId="0" applyFont="1" applyFill="1"/>
    <xf numFmtId="0" fontId="22" fillId="6" borderId="0" xfId="0" applyFont="1" applyFill="1" applyAlignment="1">
      <alignment vertical="top" wrapText="1"/>
    </xf>
    <xf numFmtId="0" fontId="31" fillId="6" borderId="0" xfId="0" applyFont="1" applyFill="1" applyAlignment="1">
      <alignment horizontal="left"/>
    </xf>
    <xf numFmtId="0" fontId="41" fillId="6" borderId="0" xfId="0" applyFont="1" applyFill="1" applyAlignment="1">
      <alignment vertical="top"/>
    </xf>
    <xf numFmtId="0" fontId="3" fillId="6" borderId="0" xfId="0" applyFont="1" applyFill="1" applyAlignment="1">
      <alignment vertical="center"/>
    </xf>
    <xf numFmtId="0" fontId="23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0" fillId="6" borderId="0" xfId="0" applyFont="1" applyFill="1" applyAlignment="1">
      <alignment vertical="center"/>
    </xf>
    <xf numFmtId="0" fontId="31" fillId="6" borderId="0" xfId="0" applyFont="1" applyFill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left" vertical="top" wrapText="1"/>
    </xf>
    <xf numFmtId="0" fontId="42" fillId="6" borderId="0" xfId="0" applyFont="1" applyFill="1" applyAlignment="1">
      <alignment horizontal="right" wrapText="1"/>
    </xf>
    <xf numFmtId="0" fontId="3" fillId="9" borderId="0" xfId="0" applyFont="1" applyFill="1"/>
    <xf numFmtId="0" fontId="32" fillId="6" borderId="0" xfId="0" applyFont="1" applyFill="1" applyAlignment="1">
      <alignment horizontal="left" wrapText="1"/>
    </xf>
    <xf numFmtId="0" fontId="4" fillId="9" borderId="0" xfId="0" applyFont="1" applyFill="1"/>
    <xf numFmtId="0" fontId="32" fillId="6" borderId="0" xfId="0" applyFont="1" applyFill="1" applyAlignment="1">
      <alignment horizontal="center" vertical="center"/>
    </xf>
    <xf numFmtId="0" fontId="30" fillId="9" borderId="0" xfId="0" applyFont="1" applyFill="1"/>
    <xf numFmtId="0" fontId="31" fillId="9" borderId="0" xfId="0" applyFont="1" applyFill="1"/>
    <xf numFmtId="0" fontId="38" fillId="6" borderId="0" xfId="0" applyFont="1" applyFill="1" applyAlignment="1">
      <alignment horizontal="left" vertical="top" wrapText="1"/>
    </xf>
    <xf numFmtId="0" fontId="31" fillId="9" borderId="0" xfId="0" applyFont="1" applyFill="1" applyAlignment="1">
      <alignment horizontal="left" vertical="center" wrapText="1"/>
    </xf>
    <xf numFmtId="0" fontId="13" fillId="6" borderId="0" xfId="0" applyFont="1" applyFill="1" applyAlignment="1">
      <alignment horizontal="left"/>
    </xf>
    <xf numFmtId="0" fontId="31" fillId="9" borderId="0" xfId="0" applyFont="1" applyFill="1" applyAlignment="1" applyProtection="1">
      <alignment horizontal="left"/>
      <protection locked="0"/>
    </xf>
    <xf numFmtId="0" fontId="32" fillId="9" borderId="0" xfId="0" applyFont="1" applyFill="1" applyAlignment="1">
      <alignment horizontal="left" wrapText="1"/>
    </xf>
    <xf numFmtId="0" fontId="32" fillId="9" borderId="0" xfId="0" applyFont="1" applyFill="1" applyAlignment="1">
      <alignment horizontal="center" vertical="center" wrapText="1"/>
    </xf>
    <xf numFmtId="0" fontId="34" fillId="9" borderId="0" xfId="0" applyFont="1" applyFill="1" applyAlignment="1">
      <alignment horizontal="center" vertical="center" wrapText="1"/>
    </xf>
    <xf numFmtId="168" fontId="33" fillId="0" borderId="29" xfId="0" applyNumberFormat="1" applyFont="1" applyBorder="1" applyAlignment="1" applyProtection="1">
      <alignment horizontal="center" vertical="center"/>
      <protection locked="0"/>
    </xf>
    <xf numFmtId="0" fontId="5" fillId="6" borderId="23" xfId="0" applyFont="1" applyFill="1" applyBorder="1" applyAlignment="1">
      <alignment horizontal="center" vertical="top"/>
    </xf>
    <xf numFmtId="0" fontId="33" fillId="7" borderId="16" xfId="0" applyFont="1" applyFill="1" applyBorder="1" applyAlignment="1" applyProtection="1">
      <alignment horizontal="center" vertical="center"/>
      <protection locked="0"/>
    </xf>
    <xf numFmtId="0" fontId="33" fillId="7" borderId="17" xfId="0" applyFont="1" applyFill="1" applyBorder="1" applyAlignment="1" applyProtection="1">
      <alignment horizontal="center" vertical="center"/>
      <protection locked="0"/>
    </xf>
    <xf numFmtId="0" fontId="33" fillId="7" borderId="18" xfId="0" applyFont="1" applyFill="1" applyBorder="1" applyAlignment="1" applyProtection="1">
      <alignment horizontal="center" vertical="center"/>
      <protection locked="0"/>
    </xf>
    <xf numFmtId="0" fontId="22" fillId="6" borderId="0" xfId="0" applyFont="1" applyFill="1" applyAlignment="1">
      <alignment horizontal="left" wrapText="1"/>
    </xf>
    <xf numFmtId="0" fontId="13" fillId="6" borderId="0" xfId="0" applyFont="1" applyFill="1" applyAlignment="1">
      <alignment horizontal="left" vertical="center"/>
    </xf>
    <xf numFmtId="0" fontId="32" fillId="6" borderId="0" xfId="0" applyFont="1" applyFill="1" applyAlignment="1">
      <alignment horizontal="left" wrapText="1"/>
    </xf>
    <xf numFmtId="49" fontId="8" fillId="4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18" xfId="0" applyNumberFormat="1" applyFill="1" applyBorder="1" applyAlignment="1" applyProtection="1">
      <alignment horizontal="left" vertical="center" wrapText="1"/>
      <protection locked="0"/>
    </xf>
    <xf numFmtId="0" fontId="11" fillId="4" borderId="19" xfId="0" applyFont="1" applyFill="1" applyBorder="1" applyAlignment="1" applyProtection="1">
      <alignment horizontal="left" vertical="top" wrapText="1"/>
      <protection locked="0"/>
    </xf>
    <xf numFmtId="0" fontId="11" fillId="4" borderId="20" xfId="0" applyFont="1" applyFill="1" applyBorder="1" applyAlignment="1" applyProtection="1">
      <alignment horizontal="left" vertical="top" wrapText="1"/>
      <protection locked="0"/>
    </xf>
    <xf numFmtId="0" fontId="10" fillId="4" borderId="20" xfId="0" applyFont="1" applyFill="1" applyBorder="1" applyAlignment="1" applyProtection="1">
      <alignment horizontal="left" vertical="top" wrapText="1"/>
      <protection locked="0"/>
    </xf>
    <xf numFmtId="0" fontId="10" fillId="4" borderId="21" xfId="0" applyFont="1" applyFill="1" applyBorder="1" applyAlignment="1" applyProtection="1">
      <alignment horizontal="left" vertical="top" wrapText="1"/>
      <protection locked="0"/>
    </xf>
    <xf numFmtId="0" fontId="10" fillId="4" borderId="1" xfId="0" applyFont="1" applyFill="1" applyBorder="1" applyAlignment="1" applyProtection="1">
      <alignment horizontal="left" vertical="top" wrapText="1"/>
      <protection locked="0"/>
    </xf>
    <xf numFmtId="0" fontId="10" fillId="4" borderId="0" xfId="0" applyFont="1" applyFill="1" applyAlignment="1" applyProtection="1">
      <alignment horizontal="left" vertical="top" wrapText="1"/>
      <protection locked="0"/>
    </xf>
    <xf numFmtId="0" fontId="10" fillId="4" borderId="2" xfId="0" applyFont="1" applyFill="1" applyBorder="1" applyAlignment="1" applyProtection="1">
      <alignment horizontal="left" vertical="top" wrapText="1"/>
      <protection locked="0"/>
    </xf>
    <xf numFmtId="0" fontId="10" fillId="4" borderId="22" xfId="0" applyFont="1" applyFill="1" applyBorder="1" applyAlignment="1" applyProtection="1">
      <alignment horizontal="left" vertical="top" wrapText="1"/>
      <protection locked="0"/>
    </xf>
    <xf numFmtId="0" fontId="10" fillId="4" borderId="23" xfId="0" applyFont="1" applyFill="1" applyBorder="1" applyAlignment="1" applyProtection="1">
      <alignment horizontal="left" vertical="top" wrapText="1"/>
      <protection locked="0"/>
    </xf>
    <xf numFmtId="0" fontId="10" fillId="4" borderId="24" xfId="0" applyFont="1" applyFill="1" applyBorder="1" applyAlignment="1" applyProtection="1">
      <alignment horizontal="left" vertical="top" wrapText="1"/>
      <protection locked="0"/>
    </xf>
    <xf numFmtId="0" fontId="8" fillId="4" borderId="16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 applyProtection="1">
      <alignment horizontal="left" vertical="center"/>
      <protection locked="0"/>
    </xf>
    <xf numFmtId="0" fontId="8" fillId="4" borderId="17" xfId="0" applyFont="1" applyFill="1" applyBorder="1" applyAlignment="1" applyProtection="1">
      <alignment horizontal="left" vertical="center"/>
      <protection locked="0"/>
    </xf>
    <xf numFmtId="167" fontId="31" fillId="0" borderId="16" xfId="0" applyNumberFormat="1" applyFont="1" applyBorder="1" applyAlignment="1" applyProtection="1">
      <alignment horizontal="center" vertical="center"/>
      <protection locked="0"/>
    </xf>
    <xf numFmtId="167" fontId="31" fillId="0" borderId="18" xfId="0" applyNumberFormat="1" applyFont="1" applyBorder="1" applyAlignment="1" applyProtection="1">
      <alignment horizontal="center" vertical="center"/>
      <protection locked="0"/>
    </xf>
    <xf numFmtId="167" fontId="31" fillId="0" borderId="17" xfId="0" applyNumberFormat="1" applyFont="1" applyBorder="1" applyAlignment="1" applyProtection="1">
      <alignment horizontal="center" vertical="center"/>
      <protection locked="0"/>
    </xf>
    <xf numFmtId="0" fontId="37" fillId="9" borderId="0" xfId="1" applyFont="1" applyFill="1" applyAlignment="1" applyProtection="1">
      <alignment horizontal="left" vertical="center" indent="1"/>
    </xf>
    <xf numFmtId="0" fontId="12" fillId="7" borderId="26" xfId="0" applyFont="1" applyFill="1" applyBorder="1" applyAlignment="1" applyProtection="1">
      <alignment horizontal="left" vertical="center"/>
      <protection locked="0"/>
    </xf>
    <xf numFmtId="0" fontId="12" fillId="7" borderId="27" xfId="0" applyFont="1" applyFill="1" applyBorder="1" applyAlignment="1" applyProtection="1">
      <alignment horizontal="left" vertical="center"/>
      <protection locked="0"/>
    </xf>
    <xf numFmtId="0" fontId="12" fillId="7" borderId="28" xfId="0" applyFont="1" applyFill="1" applyBorder="1" applyAlignment="1" applyProtection="1">
      <alignment horizontal="left" vertical="center"/>
      <protection locked="0"/>
    </xf>
    <xf numFmtId="49" fontId="23" fillId="7" borderId="16" xfId="0" applyNumberFormat="1" applyFont="1" applyFill="1" applyBorder="1" applyAlignment="1" applyProtection="1">
      <alignment horizontal="left" vertical="center"/>
      <protection locked="0"/>
    </xf>
    <xf numFmtId="49" fontId="23" fillId="7" borderId="17" xfId="0" applyNumberFormat="1" applyFont="1" applyFill="1" applyBorder="1" applyAlignment="1" applyProtection="1">
      <alignment horizontal="left" vertical="center"/>
      <protection locked="0"/>
    </xf>
    <xf numFmtId="49" fontId="23" fillId="7" borderId="18" xfId="0" applyNumberFormat="1" applyFont="1" applyFill="1" applyBorder="1" applyAlignment="1" applyProtection="1">
      <alignment horizontal="left" vertical="center"/>
      <protection locked="0"/>
    </xf>
    <xf numFmtId="49" fontId="12" fillId="7" borderId="26" xfId="0" applyNumberFormat="1" applyFont="1" applyFill="1" applyBorder="1" applyAlignment="1" applyProtection="1">
      <alignment horizontal="left" vertical="center"/>
      <protection locked="0"/>
    </xf>
    <xf numFmtId="49" fontId="12" fillId="7" borderId="27" xfId="0" applyNumberFormat="1" applyFont="1" applyFill="1" applyBorder="1" applyAlignment="1" applyProtection="1">
      <alignment horizontal="left" vertical="center"/>
      <protection locked="0"/>
    </xf>
    <xf numFmtId="49" fontId="12" fillId="7" borderId="28" xfId="0" applyNumberFormat="1" applyFont="1" applyFill="1" applyBorder="1" applyAlignment="1" applyProtection="1">
      <alignment horizontal="left" vertical="center"/>
      <protection locked="0"/>
    </xf>
    <xf numFmtId="166" fontId="8" fillId="4" borderId="16" xfId="0" applyNumberFormat="1" applyFont="1" applyFill="1" applyBorder="1" applyAlignment="1" applyProtection="1">
      <alignment horizontal="left" vertical="center"/>
      <protection locked="0"/>
    </xf>
    <xf numFmtId="166" fontId="8" fillId="4" borderId="17" xfId="0" applyNumberFormat="1" applyFont="1" applyFill="1" applyBorder="1" applyAlignment="1" applyProtection="1">
      <alignment horizontal="left" vertical="center"/>
      <protection locked="0"/>
    </xf>
    <xf numFmtId="166" fontId="7" fillId="4" borderId="17" xfId="0" applyNumberFormat="1" applyFont="1" applyFill="1" applyBorder="1" applyAlignment="1" applyProtection="1">
      <alignment horizontal="left" vertical="center"/>
      <protection locked="0"/>
    </xf>
    <xf numFmtId="166" fontId="7" fillId="4" borderId="18" xfId="0" applyNumberFormat="1" applyFont="1" applyFill="1" applyBorder="1" applyAlignment="1" applyProtection="1">
      <alignment horizontal="left" vertical="center"/>
      <protection locked="0"/>
    </xf>
    <xf numFmtId="0" fontId="8" fillId="4" borderId="16" xfId="0" applyFont="1" applyFill="1" applyBorder="1" applyAlignment="1" applyProtection="1">
      <alignment horizontal="left" vertical="center" wrapText="1"/>
      <protection locked="0"/>
    </xf>
    <xf numFmtId="0" fontId="8" fillId="4" borderId="17" xfId="0" applyFont="1" applyFill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 applyProtection="1">
      <alignment horizontal="left" vertical="center" wrapText="1"/>
      <protection locked="0"/>
    </xf>
    <xf numFmtId="0" fontId="7" fillId="4" borderId="18" xfId="0" applyFont="1" applyFill="1" applyBorder="1" applyAlignment="1" applyProtection="1">
      <alignment horizontal="left" vertical="center" wrapText="1"/>
      <protection locked="0"/>
    </xf>
    <xf numFmtId="49" fontId="33" fillId="0" borderId="16" xfId="0" applyNumberFormat="1" applyFont="1" applyBorder="1" applyAlignment="1" applyProtection="1">
      <alignment horizontal="center" vertical="center"/>
      <protection locked="0"/>
    </xf>
    <xf numFmtId="49" fontId="33" fillId="0" borderId="17" xfId="0" applyNumberFormat="1" applyFont="1" applyBorder="1" applyAlignment="1" applyProtection="1">
      <alignment horizontal="center" vertical="center"/>
      <protection locked="0"/>
    </xf>
    <xf numFmtId="49" fontId="33" fillId="0" borderId="18" xfId="0" applyNumberFormat="1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EBF1DE"/>
      <color rgb="FF0000FF"/>
      <color rgb="FF000000"/>
      <color rgb="FF195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4" dropStyle="combo" dx="22" fmlaLink="Variables!$H$15" fmlaRange="Variables!$G$1:$G$4" noThreeD="1" sel="1" val="0"/>
</file>

<file path=xl/ctrlProps/ctrlProp2.xml><?xml version="1.0" encoding="utf-8"?>
<formControlPr xmlns="http://schemas.microsoft.com/office/spreadsheetml/2009/9/main" objectType="CheckBox" fmlaLink="Data!$K$2" lockText="1" noThreeD="1"/>
</file>

<file path=xl/ctrlProps/ctrlProp3.xml><?xml version="1.0" encoding="utf-8"?>
<formControlPr xmlns="http://schemas.microsoft.com/office/spreadsheetml/2009/9/main" objectType="CheckBox" fmlaLink="Data!$L$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0</xdr:rowOff>
        </xdr:from>
        <xdr:to>
          <xdr:col>5</xdr:col>
          <xdr:colOff>190500</xdr:colOff>
          <xdr:row>37</xdr:row>
          <xdr:rowOff>190500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8</xdr:col>
          <xdr:colOff>0</xdr:colOff>
          <xdr:row>28</xdr:row>
          <xdr:rowOff>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993366" mc:Ignorable="a14" a14:legacySpreadsheetColorIndex="6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Conference Speaker/Presenter</a:t>
              </a:r>
            </a:p>
          </xdr:txBody>
        </xdr:sp>
        <xdr:clientData/>
      </xdr:twoCellAnchor>
    </mc:Choice>
    <mc:Fallback/>
  </mc:AlternateContent>
  <xdr:oneCellAnchor>
    <xdr:from>
      <xdr:col>14</xdr:col>
      <xdr:colOff>7328</xdr:colOff>
      <xdr:row>10</xdr:row>
      <xdr:rowOff>0</xdr:rowOff>
    </xdr:from>
    <xdr:ext cx="2220057" cy="32385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70790" y="1714500"/>
          <a:ext cx="2220057" cy="3238500"/>
        </a:xfrm>
        <a:prstGeom prst="rect">
          <a:avLst/>
        </a:prstGeom>
        <a:solidFill>
          <a:schemeClr val="bg1"/>
        </a:solidFill>
        <a:ln>
          <a:solidFill>
            <a:srgbClr val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/>
            <a:t>You MUST be registered for the conference to be eligible for the waiting list. </a:t>
          </a:r>
          <a:r>
            <a:rPr lang="en-US" sz="800" b="1">
              <a:solidFill>
                <a:srgbClr val="0000FF"/>
              </a:solidFill>
            </a:rPr>
            <a:t>Please complete ONE form per registrant. </a:t>
          </a:r>
        </a:p>
        <a:p>
          <a:endParaRPr lang="en-US" sz="600"/>
        </a:p>
        <a:p>
          <a:r>
            <a:rPr lang="en-US" sz="800"/>
            <a:t>Provide all of the information indicated and email this form to Cristina Charron | </a:t>
          </a:r>
          <a:r>
            <a:rPr lang="en-US" sz="800" u="sng">
              <a:solidFill>
                <a:srgbClr val="0000FF"/>
              </a:solidFill>
            </a:rPr>
            <a:t>ccharron@ncsha.org</a:t>
          </a:r>
          <a:r>
            <a:rPr lang="en-US" sz="800"/>
            <a:t>.</a:t>
          </a:r>
          <a:r>
            <a:rPr lang="en-US" sz="800" baseline="0"/>
            <a:t>  If you have questions, </a:t>
          </a:r>
          <a:r>
            <a:rPr lang="en-US" sz="800"/>
            <a:t>call 202-624-5385. </a:t>
          </a:r>
        </a:p>
        <a:p>
          <a:endParaRPr lang="en-US" sz="600"/>
        </a:p>
        <a:p>
          <a:r>
            <a:rPr lang="en-US" sz="800"/>
            <a:t>Placement on the waiting list is no guarantee that accommodations at the conference hotel will be made.  NCSHA recommends that you make alternate arrangements at another hotel as a backup.  We will let  you know 1-1.5 weeks before the conference if your rooming request can be accommodated.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en-US" sz="600"/>
          </a:br>
          <a:r>
            <a:rPr lang="en-US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If you are placed in the NCSHA headquarters hotel, it will be your responsibility to cancel your alternate reservations.   </a:t>
          </a:r>
          <a:endParaRPr lang="en-US" sz="800">
            <a:effectLst/>
          </a:endParaRPr>
        </a:p>
        <a:p>
          <a:endParaRPr lang="en-US" sz="600"/>
        </a:p>
        <a:p>
          <a:r>
            <a:rPr lang="en-US" sz="800" b="1" u="sng"/>
            <a:t>Consent Policy</a:t>
          </a:r>
          <a:r>
            <a:rPr lang="en-US" sz="800"/>
            <a:t>: </a:t>
          </a:r>
          <a:r>
            <a:rPr lang="en-US" sz="800" i="1"/>
            <a:t>Submission of this form authorizes your full consent to allow NCSHA to use and store the listed credit card information you provide and to use it to secure a room on your behalf.</a:t>
          </a:r>
        </a:p>
      </xdr:txBody>
    </xdr:sp>
    <xdr:clientData/>
  </xdr:oneCellAnchor>
  <xdr:twoCellAnchor editAs="oneCell">
    <xdr:from>
      <xdr:col>1</xdr:col>
      <xdr:colOff>117230</xdr:colOff>
      <xdr:row>1</xdr:row>
      <xdr:rowOff>0</xdr:rowOff>
    </xdr:from>
    <xdr:to>
      <xdr:col>4</xdr:col>
      <xdr:colOff>3230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07" y="95250"/>
          <a:ext cx="1007019" cy="6081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11</xdr:col>
          <xdr:colOff>0</xdr:colOff>
          <xdr:row>29</xdr:row>
          <xdr:rowOff>0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993366" mc:Ignorable="a14" a14:legacySpreadsheetColorIndex="6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 Per Diem Rate requested, if available.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www.marriott.com/en-us/hotels/msyis-sheraton-new-orleans-hotel/overview/" TargetMode="External"/><Relationship Id="rId1" Type="http://schemas.openxmlformats.org/officeDocument/2006/relationships/hyperlink" Target="https://www.marriott.com/en-us/hotels/phxad-ac-hotel-phoenix-downtown/overview/?scid=f2ae0541-1279-4f24-b197-a979c79310b0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56"/>
  <sheetViews>
    <sheetView tabSelected="1" view="pageBreakPreview" zoomScale="115" zoomScaleNormal="100" zoomScaleSheetLayoutView="115" workbookViewId="0">
      <selection activeCell="M8" sqref="M8"/>
    </sheetView>
  </sheetViews>
  <sheetFormatPr defaultColWidth="9" defaultRowHeight="15.9" customHeight="1"/>
  <cols>
    <col min="1" max="1" width="1.5546875" style="2" customWidth="1"/>
    <col min="2" max="2" width="1.6640625" style="1" customWidth="1"/>
    <col min="3" max="3" width="2.5546875" style="4" customWidth="1"/>
    <col min="4" max="4" width="12.5546875" style="4" customWidth="1"/>
    <col min="5" max="5" width="1.5546875" style="2" customWidth="1"/>
    <col min="6" max="6" width="5.5546875" style="2" customWidth="1"/>
    <col min="7" max="7" width="1.5546875" style="2" customWidth="1"/>
    <col min="8" max="8" width="5.5546875" style="2" customWidth="1"/>
    <col min="9" max="10" width="2" style="2" customWidth="1"/>
    <col min="11" max="11" width="10.5546875" style="2" customWidth="1"/>
    <col min="12" max="12" width="1.5546875" style="2" customWidth="1"/>
    <col min="13" max="13" width="5.5546875" style="2" customWidth="1"/>
    <col min="14" max="14" width="1.5546875" style="2" customWidth="1"/>
    <col min="15" max="15" width="5.5546875" style="2" customWidth="1"/>
    <col min="16" max="16" width="1.5546875" style="2" customWidth="1"/>
    <col min="17" max="17" width="9" style="2"/>
    <col min="18" max="18" width="1.5546875" style="2" customWidth="1"/>
    <col min="19" max="19" width="15.5546875" style="2" customWidth="1"/>
    <col min="20" max="20" width="1.6640625" style="2" customWidth="1"/>
    <col min="21" max="16384" width="9" style="2"/>
  </cols>
  <sheetData>
    <row r="1" spans="2:20" ht="8.1" customHeight="1">
      <c r="B1" s="43"/>
      <c r="C1" s="44"/>
      <c r="D1" s="44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2:20" s="65" customFormat="1" ht="17.399999999999999">
      <c r="B2" s="71"/>
      <c r="C2" s="72"/>
      <c r="D2" s="72"/>
      <c r="E2" s="73" t="s">
        <v>71</v>
      </c>
      <c r="F2" s="74"/>
      <c r="G2" s="74"/>
      <c r="H2" s="71"/>
      <c r="I2" s="74"/>
      <c r="J2" s="74"/>
      <c r="K2" s="74"/>
      <c r="L2" s="74"/>
      <c r="M2" s="74"/>
      <c r="N2" s="74"/>
      <c r="O2" s="74"/>
      <c r="P2" s="74"/>
      <c r="Q2" s="74"/>
      <c r="R2" s="74"/>
      <c r="S2" s="75"/>
      <c r="T2" s="76" t="str">
        <f>CONCATENATE(MtgName," ")</f>
        <v xml:space="preserve">2025 Annual Conference </v>
      </c>
    </row>
    <row r="3" spans="2:20" ht="13.8">
      <c r="B3" s="43"/>
      <c r="C3" s="44"/>
      <c r="D3" s="44"/>
      <c r="E3" s="45"/>
      <c r="F3" s="45"/>
      <c r="G3" s="45"/>
      <c r="H3" s="43"/>
      <c r="I3" s="45"/>
      <c r="J3" s="45"/>
      <c r="K3" s="45"/>
      <c r="L3" s="45"/>
      <c r="M3" s="45"/>
      <c r="N3" s="45"/>
      <c r="O3" s="45"/>
      <c r="P3" s="45"/>
      <c r="Q3" s="45"/>
      <c r="R3" s="45"/>
      <c r="S3" s="46"/>
      <c r="T3" s="62" t="str">
        <f>CONCATENATE(MtgDates, " ")</f>
        <v xml:space="preserve">October 4 - October 7, 2025 </v>
      </c>
    </row>
    <row r="4" spans="2:20" ht="13.8">
      <c r="B4" s="43"/>
      <c r="C4" s="44"/>
      <c r="D4" s="44"/>
      <c r="E4" s="45"/>
      <c r="F4" s="45"/>
      <c r="G4" s="45"/>
      <c r="H4" s="43"/>
      <c r="I4" s="45"/>
      <c r="J4" s="45"/>
      <c r="K4" s="45"/>
      <c r="L4" s="45"/>
      <c r="M4" s="45"/>
      <c r="N4" s="45"/>
      <c r="O4" s="45"/>
      <c r="P4" s="45"/>
      <c r="Q4" s="45"/>
      <c r="R4" s="45"/>
      <c r="S4" s="46"/>
      <c r="T4" s="62" t="str">
        <f>CONCATENATE(MtgHotel," | ",MtgLocation, " ")</f>
        <v xml:space="preserve">New Orleans Marriott | New Orleans, LA </v>
      </c>
    </row>
    <row r="5" spans="2:20" ht="15.9" customHeight="1">
      <c r="B5" s="43"/>
      <c r="C5" s="70" t="s">
        <v>76</v>
      </c>
      <c r="D5" s="44"/>
      <c r="E5" s="45"/>
      <c r="F5" s="45"/>
      <c r="G5" s="45"/>
      <c r="H5" s="43"/>
      <c r="I5" s="45"/>
      <c r="J5" s="45"/>
      <c r="K5" s="45"/>
      <c r="L5" s="45"/>
      <c r="M5" s="45"/>
      <c r="N5" s="45"/>
      <c r="O5" s="45"/>
      <c r="P5" s="45"/>
      <c r="Q5" s="45"/>
      <c r="R5" s="45"/>
      <c r="S5" s="46"/>
      <c r="T5" s="62"/>
    </row>
    <row r="6" spans="2:20" ht="8.1" customHeight="1" thickBot="1">
      <c r="B6" s="47"/>
      <c r="C6" s="48"/>
      <c r="D6" s="48"/>
      <c r="E6" s="49"/>
      <c r="F6" s="49"/>
      <c r="G6" s="49"/>
      <c r="H6" s="47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2:20" ht="8.1" customHeight="1" thickTop="1">
      <c r="B7" s="50"/>
      <c r="C7" s="78"/>
      <c r="D7" s="51"/>
      <c r="E7" s="52"/>
      <c r="F7" s="52"/>
      <c r="G7" s="52"/>
      <c r="H7" s="50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spans="2:20" s="65" customFormat="1" ht="24.9" customHeight="1">
      <c r="B8" s="63" t="s">
        <v>77</v>
      </c>
      <c r="C8" s="77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spans="2:20" ht="9.9" customHeight="1">
      <c r="B9" s="50"/>
      <c r="C9" s="51"/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2:20" ht="15.9" customHeight="1">
      <c r="B10" s="50"/>
      <c r="C10" s="53" t="s">
        <v>92</v>
      </c>
      <c r="D10" s="53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2:20" ht="15.9" customHeight="1">
      <c r="B11" s="55"/>
      <c r="C11" s="138"/>
      <c r="D11" s="141"/>
      <c r="E11" s="139"/>
      <c r="F11" s="140"/>
      <c r="G11" s="52"/>
      <c r="H11" s="138"/>
      <c r="I11" s="139"/>
      <c r="J11" s="139"/>
      <c r="K11" s="139"/>
      <c r="L11" s="139"/>
      <c r="M11" s="140"/>
      <c r="N11" s="52"/>
      <c r="O11" s="52"/>
      <c r="P11" s="52"/>
      <c r="Q11" s="52"/>
      <c r="R11" s="52"/>
      <c r="S11" s="52"/>
      <c r="T11" s="52"/>
    </row>
    <row r="12" spans="2:20" s="3" customFormat="1" ht="12" customHeight="1">
      <c r="B12" s="54"/>
      <c r="C12" s="56" t="s">
        <v>4</v>
      </c>
      <c r="D12" s="56"/>
      <c r="E12" s="54"/>
      <c r="F12" s="54"/>
      <c r="G12" s="54"/>
      <c r="H12" s="54" t="s">
        <v>5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spans="2:20" ht="15.9" customHeight="1">
      <c r="B13" s="50"/>
      <c r="C13" s="138"/>
      <c r="D13" s="141"/>
      <c r="E13" s="139"/>
      <c r="F13" s="139"/>
      <c r="G13" s="139"/>
      <c r="H13" s="139"/>
      <c r="I13" s="139"/>
      <c r="J13" s="139"/>
      <c r="K13" s="139"/>
      <c r="L13" s="139"/>
      <c r="M13" s="140"/>
      <c r="N13" s="52"/>
      <c r="O13" s="52"/>
      <c r="P13" s="52"/>
      <c r="Q13" s="52"/>
      <c r="R13" s="52"/>
      <c r="S13" s="52"/>
      <c r="T13" s="52"/>
    </row>
    <row r="14" spans="2:20" s="3" customFormat="1" ht="12" customHeight="1">
      <c r="B14" s="54"/>
      <c r="C14" s="56" t="s">
        <v>8</v>
      </c>
      <c r="D14" s="56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</row>
    <row r="15" spans="2:20" ht="15.9" customHeight="1">
      <c r="B15" s="50"/>
      <c r="C15" s="155"/>
      <c r="D15" s="156"/>
      <c r="E15" s="157"/>
      <c r="F15" s="158"/>
      <c r="G15" s="52"/>
      <c r="H15" s="138"/>
      <c r="I15" s="139"/>
      <c r="J15" s="139"/>
      <c r="K15" s="139"/>
      <c r="L15" s="139"/>
      <c r="M15" s="140"/>
      <c r="N15" s="52"/>
      <c r="O15" s="52"/>
      <c r="P15" s="52"/>
      <c r="Q15" s="52"/>
      <c r="R15" s="52"/>
      <c r="S15" s="52"/>
      <c r="T15" s="52"/>
    </row>
    <row r="16" spans="2:20" s="3" customFormat="1" ht="12" customHeight="1">
      <c r="B16" s="54"/>
      <c r="C16" s="56" t="s">
        <v>7</v>
      </c>
      <c r="D16" s="56"/>
      <c r="E16" s="54"/>
      <c r="F16" s="54"/>
      <c r="G16" s="54"/>
      <c r="H16" s="54" t="s">
        <v>6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</row>
    <row r="17" spans="2:20" ht="8.1" customHeight="1" thickBot="1">
      <c r="B17" s="50"/>
      <c r="C17" s="57"/>
      <c r="D17" s="57"/>
      <c r="E17" s="58"/>
      <c r="F17" s="58"/>
      <c r="G17" s="58"/>
      <c r="H17" s="58"/>
      <c r="I17" s="58"/>
      <c r="J17" s="58"/>
      <c r="K17" s="58"/>
      <c r="L17" s="58"/>
      <c r="M17" s="58"/>
      <c r="N17" s="54"/>
      <c r="O17" s="54"/>
      <c r="P17" s="52"/>
      <c r="Q17" s="52"/>
      <c r="R17" s="52"/>
      <c r="S17" s="52"/>
      <c r="T17" s="52"/>
    </row>
    <row r="18" spans="2:20" s="3" customFormat="1" ht="6" customHeight="1">
      <c r="B18" s="54"/>
      <c r="C18" s="56"/>
      <c r="D18" s="56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</row>
    <row r="19" spans="2:20" s="84" customFormat="1" ht="13.2">
      <c r="B19" s="85"/>
      <c r="C19" s="81" t="s">
        <v>102</v>
      </c>
      <c r="D19" s="91"/>
      <c r="E19" s="80"/>
      <c r="F19" s="80"/>
      <c r="G19" s="80"/>
      <c r="H19" s="80"/>
      <c r="I19" s="80"/>
      <c r="J19" s="80"/>
      <c r="K19" s="80"/>
      <c r="L19" s="80"/>
      <c r="M19" s="80"/>
      <c r="N19" s="92"/>
      <c r="O19" s="92"/>
      <c r="P19" s="80"/>
      <c r="Q19" s="80"/>
      <c r="R19" s="80"/>
      <c r="S19" s="80"/>
      <c r="T19" s="80"/>
    </row>
    <row r="20" spans="2:20" ht="15.9" customHeight="1">
      <c r="B20" s="50"/>
      <c r="C20" s="159"/>
      <c r="D20" s="160"/>
      <c r="E20" s="161"/>
      <c r="F20" s="162"/>
      <c r="G20" s="52"/>
      <c r="H20" s="138"/>
      <c r="I20" s="139"/>
      <c r="J20" s="139"/>
      <c r="K20" s="139"/>
      <c r="L20" s="139"/>
      <c r="M20" s="140"/>
      <c r="N20" s="52"/>
      <c r="O20" s="52"/>
      <c r="P20" s="52"/>
      <c r="Q20" s="52"/>
      <c r="R20" s="52"/>
      <c r="S20" s="52"/>
      <c r="T20" s="52"/>
    </row>
    <row r="21" spans="2:20" s="3" customFormat="1" ht="12" customHeight="1">
      <c r="B21" s="54"/>
      <c r="C21" s="56" t="s">
        <v>4</v>
      </c>
      <c r="D21" s="56"/>
      <c r="E21" s="54"/>
      <c r="F21" s="54"/>
      <c r="G21" s="54"/>
      <c r="H21" s="54" t="s">
        <v>5</v>
      </c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</row>
    <row r="22" spans="2:20" ht="15.9" customHeight="1">
      <c r="B22" s="50"/>
      <c r="C22" s="138"/>
      <c r="D22" s="141"/>
      <c r="E22" s="139"/>
      <c r="F22" s="139"/>
      <c r="G22" s="139"/>
      <c r="H22" s="139"/>
      <c r="I22" s="139"/>
      <c r="J22" s="139"/>
      <c r="K22" s="139"/>
      <c r="L22" s="139"/>
      <c r="M22" s="140"/>
      <c r="N22" s="52"/>
      <c r="O22" s="52"/>
      <c r="P22" s="52"/>
      <c r="Q22" s="52"/>
      <c r="R22" s="52"/>
      <c r="S22" s="52"/>
      <c r="T22" s="52"/>
    </row>
    <row r="23" spans="2:20" s="3" customFormat="1" ht="12" customHeight="1">
      <c r="B23" s="54"/>
      <c r="C23" s="56" t="s">
        <v>8</v>
      </c>
      <c r="D23" s="56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</row>
    <row r="24" spans="2:20" s="3" customFormat="1" ht="6" customHeight="1">
      <c r="B24" s="54"/>
      <c r="C24" s="56"/>
      <c r="D24" s="56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</row>
    <row r="25" spans="2:20" s="97" customFormat="1" ht="15.9" customHeight="1">
      <c r="B25" s="93"/>
      <c r="C25" s="120" t="s">
        <v>16</v>
      </c>
      <c r="D25" s="121"/>
      <c r="E25" s="121"/>
      <c r="F25" s="121"/>
      <c r="G25" s="122"/>
      <c r="H25" s="94"/>
      <c r="I25" s="120" t="s">
        <v>17</v>
      </c>
      <c r="J25" s="121"/>
      <c r="K25" s="121"/>
      <c r="L25" s="121"/>
      <c r="M25" s="122"/>
      <c r="N25" s="95"/>
      <c r="O25" s="95"/>
      <c r="P25" s="96"/>
      <c r="Q25" s="96"/>
      <c r="R25" s="96"/>
      <c r="S25" s="96"/>
      <c r="T25" s="96"/>
    </row>
    <row r="26" spans="2:20" s="3" customFormat="1" ht="11.1" customHeight="1">
      <c r="B26" s="54"/>
      <c r="C26" s="56"/>
      <c r="D26" s="56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</row>
    <row r="27" spans="2:20" s="3" customFormat="1" ht="12" customHeight="1">
      <c r="B27" s="54"/>
      <c r="C27" s="50"/>
      <c r="D27" s="86" t="s">
        <v>101</v>
      </c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</row>
    <row r="28" spans="2:20" s="3" customFormat="1" ht="15.9" customHeight="1">
      <c r="B28" s="54"/>
      <c r="C28" s="50"/>
      <c r="D28" s="56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</row>
    <row r="29" spans="2:20" s="3" customFormat="1" ht="15.9" customHeight="1">
      <c r="B29" s="54"/>
      <c r="C29" s="50"/>
      <c r="D29" s="56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</row>
    <row r="30" spans="2:20" s="3" customFormat="1" ht="11.1" customHeight="1">
      <c r="B30" s="54"/>
      <c r="C30" s="56"/>
      <c r="D30" s="56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</row>
    <row r="31" spans="2:20" s="87" customFormat="1" ht="21.9" customHeight="1">
      <c r="B31" s="88"/>
      <c r="C31" s="50"/>
      <c r="D31" s="123" t="s">
        <v>103</v>
      </c>
      <c r="E31" s="123"/>
      <c r="F31" s="123"/>
      <c r="G31" s="123"/>
      <c r="H31" s="123"/>
      <c r="I31" s="123"/>
      <c r="J31" s="123"/>
      <c r="K31" s="123"/>
      <c r="L31" s="123"/>
      <c r="M31" s="123"/>
      <c r="N31" s="90"/>
      <c r="O31" s="90"/>
      <c r="P31" s="90"/>
      <c r="Q31" s="90"/>
      <c r="R31" s="90"/>
      <c r="S31" s="90"/>
      <c r="T31" s="89"/>
    </row>
    <row r="32" spans="2:20" s="3" customFormat="1" ht="12" customHeight="1">
      <c r="B32" s="54"/>
      <c r="C32" s="50"/>
      <c r="D32" s="79"/>
      <c r="E32" s="54"/>
      <c r="F32" s="119" t="s">
        <v>79</v>
      </c>
      <c r="G32" s="119"/>
      <c r="H32" s="119"/>
      <c r="I32" s="54"/>
      <c r="J32" s="119" t="s">
        <v>16</v>
      </c>
      <c r="K32" s="119"/>
      <c r="L32" s="54"/>
      <c r="M32" s="119" t="s">
        <v>17</v>
      </c>
      <c r="N32" s="119"/>
      <c r="O32" s="119"/>
      <c r="P32" s="54"/>
      <c r="Q32" s="119" t="s">
        <v>104</v>
      </c>
      <c r="R32" s="119"/>
      <c r="S32" s="52"/>
      <c r="T32" s="54"/>
    </row>
    <row r="33" spans="1:20" s="98" customFormat="1" ht="15" customHeight="1">
      <c r="B33" s="99"/>
      <c r="C33" s="93"/>
      <c r="D33" s="100" t="s">
        <v>80</v>
      </c>
      <c r="E33" s="100"/>
      <c r="F33" s="163"/>
      <c r="G33" s="164"/>
      <c r="H33" s="165"/>
      <c r="I33" s="101"/>
      <c r="J33" s="142" t="s">
        <v>16</v>
      </c>
      <c r="K33" s="143"/>
      <c r="L33" s="101"/>
      <c r="M33" s="142" t="s">
        <v>17</v>
      </c>
      <c r="N33" s="144"/>
      <c r="O33" s="143"/>
      <c r="P33" s="101"/>
      <c r="Q33" s="118"/>
      <c r="R33" s="118"/>
      <c r="S33" s="100"/>
      <c r="T33" s="100"/>
    </row>
    <row r="34" spans="1:20" s="98" customFormat="1" ht="15" customHeight="1">
      <c r="B34" s="99"/>
      <c r="C34" s="102"/>
      <c r="D34" s="100" t="s">
        <v>81</v>
      </c>
      <c r="E34" s="100"/>
      <c r="F34" s="163"/>
      <c r="G34" s="164"/>
      <c r="H34" s="165"/>
      <c r="I34" s="101"/>
      <c r="J34" s="142" t="s">
        <v>16</v>
      </c>
      <c r="K34" s="143"/>
      <c r="L34" s="101"/>
      <c r="M34" s="142" t="s">
        <v>17</v>
      </c>
      <c r="N34" s="144"/>
      <c r="O34" s="143"/>
      <c r="P34" s="101"/>
      <c r="Q34" s="118"/>
      <c r="R34" s="118"/>
      <c r="S34" s="100"/>
      <c r="T34" s="100"/>
    </row>
    <row r="35" spans="1:20" s="98" customFormat="1" ht="15" customHeight="1">
      <c r="B35" s="99"/>
      <c r="C35" s="102"/>
      <c r="D35" s="100" t="s">
        <v>82</v>
      </c>
      <c r="E35" s="100"/>
      <c r="F35" s="163"/>
      <c r="G35" s="164"/>
      <c r="H35" s="165"/>
      <c r="I35" s="101"/>
      <c r="J35" s="142" t="s">
        <v>16</v>
      </c>
      <c r="K35" s="143"/>
      <c r="L35" s="101"/>
      <c r="M35" s="142" t="s">
        <v>17</v>
      </c>
      <c r="N35" s="144"/>
      <c r="O35" s="143"/>
      <c r="P35" s="101"/>
      <c r="Q35" s="118"/>
      <c r="R35" s="118"/>
      <c r="S35" s="100"/>
      <c r="T35" s="100"/>
    </row>
    <row r="36" spans="1:20" s="3" customFormat="1" ht="12" customHeight="1">
      <c r="B36" s="54"/>
      <c r="C36" s="56"/>
      <c r="D36" s="56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</row>
    <row r="37" spans="1:20" ht="16.5" customHeight="1">
      <c r="B37" s="50"/>
      <c r="C37" s="82" t="s">
        <v>93</v>
      </c>
      <c r="D37" s="59"/>
      <c r="E37" s="60"/>
      <c r="F37" s="60"/>
      <c r="G37" s="60"/>
      <c r="H37" s="60"/>
      <c r="I37" s="60"/>
      <c r="J37" s="60"/>
      <c r="K37" s="60"/>
      <c r="L37" s="60"/>
      <c r="M37" s="52"/>
      <c r="N37" s="52"/>
      <c r="O37" s="52"/>
      <c r="P37" s="52"/>
      <c r="Q37" s="52"/>
      <c r="R37" s="52"/>
      <c r="S37" s="52"/>
      <c r="T37" s="52"/>
    </row>
    <row r="38" spans="1:20" ht="15.9" customHeight="1">
      <c r="B38" s="50"/>
      <c r="C38" s="56"/>
      <c r="D38" s="56"/>
      <c r="E38" s="56"/>
      <c r="F38" s="56" t="s">
        <v>75</v>
      </c>
      <c r="G38" s="149"/>
      <c r="H38" s="150"/>
      <c r="I38" s="150"/>
      <c r="J38" s="150"/>
      <c r="K38" s="150"/>
      <c r="L38" s="150"/>
      <c r="M38" s="150"/>
      <c r="N38" s="150"/>
      <c r="O38" s="151"/>
      <c r="P38" s="54"/>
      <c r="Q38" s="126"/>
      <c r="R38" s="127"/>
      <c r="S38" s="54"/>
      <c r="T38" s="52"/>
    </row>
    <row r="39" spans="1:20" s="3" customFormat="1" ht="12" customHeight="1">
      <c r="B39" s="54"/>
      <c r="C39" s="56"/>
      <c r="D39" s="56"/>
      <c r="E39" s="54"/>
      <c r="F39" s="54"/>
      <c r="G39" s="54" t="s">
        <v>9</v>
      </c>
      <c r="H39" s="54"/>
      <c r="I39" s="54"/>
      <c r="J39" s="54"/>
      <c r="K39" s="54"/>
      <c r="L39" s="54"/>
      <c r="M39" s="54"/>
      <c r="N39" s="54"/>
      <c r="O39" s="54"/>
      <c r="P39" s="54"/>
      <c r="Q39" s="54" t="s">
        <v>10</v>
      </c>
      <c r="R39" s="54"/>
      <c r="S39" s="54"/>
      <c r="T39" s="54"/>
    </row>
    <row r="40" spans="1:20" ht="16.5" customHeight="1">
      <c r="B40" s="50"/>
      <c r="C40" s="82" t="s">
        <v>50</v>
      </c>
      <c r="D40" s="59"/>
      <c r="E40" s="60"/>
      <c r="F40" s="60"/>
      <c r="G40" s="60"/>
      <c r="H40" s="60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</row>
    <row r="41" spans="1:20" ht="14.1" customHeight="1">
      <c r="B41" s="50"/>
      <c r="C41" s="128"/>
      <c r="D41" s="129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1"/>
      <c r="T41" s="52"/>
    </row>
    <row r="42" spans="1:20" ht="14.1" customHeight="1">
      <c r="B42" s="50"/>
      <c r="C42" s="132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4"/>
      <c r="T42" s="52"/>
    </row>
    <row r="43" spans="1:20" ht="14.1" customHeight="1">
      <c r="B43" s="50"/>
      <c r="C43" s="135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7"/>
      <c r="T43" s="52"/>
    </row>
    <row r="44" spans="1:20" ht="14.1" customHeight="1">
      <c r="B44" s="50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52"/>
    </row>
    <row r="45" spans="1:20" ht="15.9" customHeight="1" thickBot="1">
      <c r="B45" s="50"/>
      <c r="C45" s="67"/>
      <c r="D45" s="69" t="s">
        <v>74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52"/>
    </row>
    <row r="46" spans="1:20" ht="15.9" customHeight="1" thickBot="1">
      <c r="A46" s="3"/>
      <c r="B46" s="54"/>
      <c r="C46" s="66"/>
      <c r="D46" s="61"/>
      <c r="E46" s="66"/>
      <c r="F46" s="152"/>
      <c r="G46" s="153"/>
      <c r="H46" s="154"/>
      <c r="I46" s="66"/>
      <c r="J46" s="146"/>
      <c r="K46" s="147"/>
      <c r="L46" s="148"/>
      <c r="M46" s="66"/>
      <c r="N46" s="66"/>
      <c r="O46" s="66"/>
      <c r="P46" s="66"/>
      <c r="Q46" s="66"/>
      <c r="R46" s="66"/>
      <c r="S46" s="66"/>
      <c r="T46" s="54"/>
    </row>
    <row r="47" spans="1:20" ht="15.9" customHeight="1">
      <c r="A47" s="3"/>
      <c r="B47" s="54"/>
      <c r="C47" s="68"/>
      <c r="D47" s="68" t="s">
        <v>38</v>
      </c>
      <c r="E47" s="66"/>
      <c r="F47" s="66" t="s">
        <v>73</v>
      </c>
      <c r="G47" s="66"/>
      <c r="H47" s="66"/>
      <c r="I47" s="66"/>
      <c r="J47" s="66" t="s">
        <v>49</v>
      </c>
      <c r="K47" s="66"/>
      <c r="L47" s="66"/>
      <c r="M47" s="66"/>
      <c r="N47" s="66"/>
      <c r="O47" s="66"/>
      <c r="P47" s="66"/>
      <c r="Q47" s="66"/>
      <c r="R47" s="66"/>
      <c r="S47" s="66"/>
      <c r="T47" s="54"/>
    </row>
    <row r="48" spans="1:20" ht="14.1" customHeight="1">
      <c r="B48" s="50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4" t="s">
        <v>105</v>
      </c>
      <c r="T48" s="52"/>
    </row>
    <row r="49" spans="2:20" ht="24" customHeight="1">
      <c r="B49" s="105"/>
      <c r="C49" s="125" t="s">
        <v>100</v>
      </c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07"/>
    </row>
    <row r="50" spans="2:20" ht="12" customHeight="1">
      <c r="B50" s="10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07"/>
    </row>
    <row r="51" spans="2:20" ht="12" customHeight="1">
      <c r="B51" s="105"/>
      <c r="C51" s="106"/>
      <c r="D51" s="115"/>
      <c r="E51" s="106"/>
      <c r="F51" s="106"/>
      <c r="G51" s="106"/>
      <c r="H51" s="106"/>
      <c r="I51" s="106"/>
      <c r="J51" s="106"/>
      <c r="K51" s="106"/>
      <c r="L51" s="106"/>
      <c r="M51" s="108" t="s">
        <v>98</v>
      </c>
      <c r="N51" s="106"/>
      <c r="O51" s="106"/>
      <c r="P51" s="106"/>
      <c r="Q51" s="108" t="s">
        <v>96</v>
      </c>
      <c r="R51" s="106"/>
      <c r="S51" s="106"/>
      <c r="T51" s="107"/>
    </row>
    <row r="52" spans="2:20" ht="13.95" customHeight="1">
      <c r="B52" s="105"/>
      <c r="C52" s="106"/>
      <c r="D52" s="106" t="s">
        <v>97</v>
      </c>
      <c r="E52" s="106"/>
      <c r="F52" s="106"/>
      <c r="G52" s="106"/>
      <c r="H52" s="106"/>
      <c r="I52" s="106"/>
      <c r="J52" s="106"/>
      <c r="K52" s="106"/>
      <c r="L52" s="106"/>
      <c r="M52" s="108" t="s">
        <v>99</v>
      </c>
      <c r="N52" s="106"/>
      <c r="O52" s="106"/>
      <c r="P52" s="106"/>
      <c r="Q52" s="108" t="s">
        <v>95</v>
      </c>
      <c r="R52" s="106"/>
      <c r="S52" s="106"/>
      <c r="T52" s="107"/>
    </row>
    <row r="53" spans="2:20" s="84" customFormat="1" ht="12">
      <c r="B53" s="109"/>
      <c r="C53" s="106"/>
      <c r="D53" s="145" t="s">
        <v>109</v>
      </c>
      <c r="E53" s="145"/>
      <c r="F53" s="145"/>
      <c r="G53" s="145"/>
      <c r="H53" s="145"/>
      <c r="I53" s="145"/>
      <c r="J53" s="145"/>
      <c r="K53" s="116"/>
      <c r="L53" s="116"/>
      <c r="M53" s="117">
        <v>0.1</v>
      </c>
      <c r="N53" s="116"/>
      <c r="O53" s="116"/>
      <c r="P53" s="116"/>
      <c r="Q53" s="117">
        <v>3.9</v>
      </c>
      <c r="R53" s="115"/>
      <c r="S53" s="115"/>
      <c r="T53" s="110"/>
    </row>
    <row r="54" spans="2:20" s="84" customFormat="1" ht="12">
      <c r="B54" s="85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80"/>
    </row>
    <row r="55" spans="2:20" s="84" customFormat="1" ht="12">
      <c r="B55" s="109"/>
      <c r="C55" s="114"/>
      <c r="D55" s="124" t="s">
        <v>94</v>
      </c>
      <c r="E55" s="124"/>
      <c r="F55" s="124"/>
      <c r="G55" s="124"/>
      <c r="H55" s="124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0"/>
    </row>
    <row r="56" spans="2:20" s="84" customFormat="1" ht="12">
      <c r="B56" s="85"/>
      <c r="C56" s="113"/>
      <c r="D56" s="113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</row>
  </sheetData>
  <sheetProtection selectLockedCells="1"/>
  <sortState xmlns:xlrd2="http://schemas.microsoft.com/office/spreadsheetml/2017/richdata2" ref="U42:X53">
    <sortCondition ref="V42:V53"/>
    <sortCondition ref="W42:W53"/>
  </sortState>
  <mergeCells count="35">
    <mergeCell ref="H20:M20"/>
    <mergeCell ref="C15:F15"/>
    <mergeCell ref="H15:M15"/>
    <mergeCell ref="C20:F20"/>
    <mergeCell ref="C22:M22"/>
    <mergeCell ref="D55:H55"/>
    <mergeCell ref="C49:S50"/>
    <mergeCell ref="Q38:R38"/>
    <mergeCell ref="C41:S43"/>
    <mergeCell ref="H11:M11"/>
    <mergeCell ref="C13:M13"/>
    <mergeCell ref="C11:F11"/>
    <mergeCell ref="J34:K34"/>
    <mergeCell ref="M33:O33"/>
    <mergeCell ref="M34:O34"/>
    <mergeCell ref="M35:O35"/>
    <mergeCell ref="D53:J53"/>
    <mergeCell ref="C25:G25"/>
    <mergeCell ref="J46:L46"/>
    <mergeCell ref="G38:O38"/>
    <mergeCell ref="F46:H46"/>
    <mergeCell ref="Q33:R33"/>
    <mergeCell ref="Q34:R34"/>
    <mergeCell ref="Q35:R35"/>
    <mergeCell ref="Q32:R32"/>
    <mergeCell ref="I25:M25"/>
    <mergeCell ref="D31:M31"/>
    <mergeCell ref="F33:H33"/>
    <mergeCell ref="J33:K33"/>
    <mergeCell ref="F35:H35"/>
    <mergeCell ref="M32:O32"/>
    <mergeCell ref="J32:K32"/>
    <mergeCell ref="F32:H32"/>
    <mergeCell ref="J35:K35"/>
    <mergeCell ref="F34:H34"/>
  </mergeCells>
  <phoneticPr fontId="1" type="noConversion"/>
  <hyperlinks>
    <hyperlink ref="D53" r:id="rId1" display="AC Hotel Phoenix Downtown" xr:uid="{9CA1D203-C5BB-45C0-9164-0794FA0D19EE}"/>
    <hyperlink ref="D53:J53" r:id="rId2" display="Sheraton New Orleans" xr:uid="{F17FFE84-D264-4468-8A00-E4C4AABFE7A4}"/>
  </hyperlinks>
  <printOptions horizontalCentered="1"/>
  <pageMargins left="0.5" right="0.5" top="0.5" bottom="0.65" header="0.5" footer="0.5"/>
  <pageSetup fitToHeight="0" orientation="portrait" r:id="rId3"/>
  <headerFooter alignWithMargins="0"/>
  <rowBreaks count="1" manualBreakCount="1">
    <brk id="48" min="1" max="19" man="1"/>
  </rowBreaks>
  <colBreaks count="1" manualBreakCount="1">
    <brk id="20" max="1048575" man="1"/>
  </col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6" name="Drop Down 10">
              <controlPr defaultSize="0" autoLine="0" autoPict="0">
                <anchor moveWithCells="1">
                  <from>
                    <xdr:col>3</xdr:col>
                    <xdr:colOff>0</xdr:colOff>
                    <xdr:row>37</xdr:row>
                    <xdr:rowOff>0</xdr:rowOff>
                  </from>
                  <to>
                    <xdr:col>5</xdr:col>
                    <xdr:colOff>190500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7" name="Check Box 378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8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8" name="Check Box 385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11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E6681A-D4B0-4E85-B7C2-6B46533A6D76}">
          <x14:formula1>
            <xm:f>Variables!$E$1:$E$12</xm:f>
          </x14:formula1>
          <xm:sqref>C25:G25 J33:K35</xm:sqref>
        </x14:dataValidation>
        <x14:dataValidation type="list" allowBlank="1" showInputMessage="1" showErrorMessage="1" xr:uid="{2EAEA82E-ED03-4D5A-AF14-5B4BB1EEA964}">
          <x14:formula1>
            <xm:f>Variables!$F$1:$F$12</xm:f>
          </x14:formula1>
          <xm:sqref>I25:M25 M33:O35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D2"/>
  <sheetViews>
    <sheetView workbookViewId="0">
      <selection activeCell="D7" sqref="D7"/>
    </sheetView>
  </sheetViews>
  <sheetFormatPr defaultRowHeight="13.8"/>
  <cols>
    <col min="13" max="13" width="11.44140625" customWidth="1"/>
    <col min="14" max="14" width="11.44140625" bestFit="1" customWidth="1"/>
    <col min="15" max="23" width="11.44140625" customWidth="1"/>
    <col min="24" max="24" width="10.44140625" bestFit="1" customWidth="1"/>
  </cols>
  <sheetData>
    <row r="1" spans="1:30" s="6" customFormat="1">
      <c r="A1" s="6" t="s">
        <v>70</v>
      </c>
      <c r="B1" s="6" t="s">
        <v>11</v>
      </c>
      <c r="C1" s="6" t="s">
        <v>12</v>
      </c>
      <c r="D1" s="6" t="s">
        <v>13</v>
      </c>
      <c r="E1" s="6" t="s">
        <v>14</v>
      </c>
      <c r="F1" s="6" t="s">
        <v>15</v>
      </c>
      <c r="G1" s="6" t="s">
        <v>52</v>
      </c>
      <c r="H1" s="6" t="s">
        <v>58</v>
      </c>
      <c r="I1" s="6" t="s">
        <v>59</v>
      </c>
      <c r="J1" s="6" t="s">
        <v>60</v>
      </c>
      <c r="K1" s="6" t="s">
        <v>72</v>
      </c>
      <c r="L1" s="6" t="s">
        <v>78</v>
      </c>
      <c r="M1" s="6" t="s">
        <v>61</v>
      </c>
      <c r="N1" s="6" t="s">
        <v>62</v>
      </c>
      <c r="O1" s="6" t="s">
        <v>83</v>
      </c>
      <c r="P1" s="6" t="s">
        <v>84</v>
      </c>
      <c r="Q1" s="6" t="s">
        <v>85</v>
      </c>
      <c r="R1" s="6" t="s">
        <v>86</v>
      </c>
      <c r="S1" s="6" t="s">
        <v>88</v>
      </c>
      <c r="T1" s="6" t="s">
        <v>90</v>
      </c>
      <c r="U1" s="6" t="s">
        <v>87</v>
      </c>
      <c r="V1" s="6" t="s">
        <v>89</v>
      </c>
      <c r="W1" s="6" t="s">
        <v>91</v>
      </c>
      <c r="X1" s="6" t="s">
        <v>63</v>
      </c>
      <c r="Y1" s="6" t="s">
        <v>64</v>
      </c>
      <c r="Z1" s="6" t="s">
        <v>65</v>
      </c>
      <c r="AA1" s="6" t="s">
        <v>66</v>
      </c>
      <c r="AB1" s="6" t="s">
        <v>67</v>
      </c>
      <c r="AC1" s="6" t="s">
        <v>68</v>
      </c>
      <c r="AD1" s="6" t="s">
        <v>69</v>
      </c>
    </row>
    <row r="2" spans="1:30">
      <c r="A2" t="s">
        <v>51</v>
      </c>
      <c r="B2">
        <f>ConFirst</f>
        <v>0</v>
      </c>
      <c r="C2">
        <f>ConLast</f>
        <v>0</v>
      </c>
      <c r="D2">
        <f>ConComp</f>
        <v>0</v>
      </c>
      <c r="E2">
        <f>ConPhone</f>
        <v>0</v>
      </c>
      <c r="F2">
        <f>ConEmail</f>
        <v>0</v>
      </c>
      <c r="G2" t="str">
        <f>LOOKUP(Variables!L15,Variables!L1:L3,Variables!M1:M3)</f>
        <v>True</v>
      </c>
      <c r="H2">
        <f>AttFirst</f>
        <v>0</v>
      </c>
      <c r="I2">
        <f>AttLast</f>
        <v>0</v>
      </c>
      <c r="J2">
        <f>AttComp</f>
        <v>0</v>
      </c>
      <c r="K2" t="b">
        <v>0</v>
      </c>
      <c r="L2" t="b">
        <v>0</v>
      </c>
      <c r="M2" t="e">
        <f>LOOKUP(Variables!D15,Variables!D1:D12,Variables!E1:E12)</f>
        <v>#N/A</v>
      </c>
      <c r="N2" t="e">
        <f>LOOKUP(Variables!D16,Variables!D1:D12,Variables!F1:F12)</f>
        <v>#N/A</v>
      </c>
      <c r="O2">
        <f>ExistRes01_Num</f>
        <v>0</v>
      </c>
      <c r="P2" s="83" t="str">
        <f>ExistRes01_Arrive</f>
        <v>Arrival Date</v>
      </c>
      <c r="Q2" s="83" t="str">
        <f>ExistRes01_Depart</f>
        <v>Departure Date</v>
      </c>
      <c r="R2">
        <f>ExistRes02_Num</f>
        <v>0</v>
      </c>
      <c r="S2" s="83" t="str">
        <f>ExistRes02_Arrive</f>
        <v>Arrival Date</v>
      </c>
      <c r="T2" s="83" t="str">
        <f>ExistRes02_Depart</f>
        <v>Departure Date</v>
      </c>
      <c r="U2">
        <f>ExistRes03_Num</f>
        <v>0</v>
      </c>
      <c r="V2" s="83" t="str">
        <f>ExistRes03_Arrive</f>
        <v>Arrival Date</v>
      </c>
      <c r="W2" s="83" t="str">
        <f>ExistRes03_Depart</f>
        <v>Departure Date</v>
      </c>
      <c r="X2" t="e">
        <f>LOOKUP(Variables!H15,Variables!D1:D4,Variables!G1:G4)</f>
        <v>#N/A</v>
      </c>
      <c r="Y2">
        <f>AttCCNum</f>
        <v>0</v>
      </c>
      <c r="Z2">
        <f>AttCCExp</f>
        <v>0</v>
      </c>
      <c r="AA2">
        <f>Comments</f>
        <v>0</v>
      </c>
      <c r="AB2">
        <f>NCSHARecd</f>
        <v>0</v>
      </c>
      <c r="AC2">
        <f>NCSHAGranted</f>
        <v>0</v>
      </c>
      <c r="AD2">
        <f>NCSHAConfNum</f>
        <v>0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155"/>
  <sheetViews>
    <sheetView workbookViewId="0">
      <selection activeCell="C8" sqref="C8"/>
    </sheetView>
  </sheetViews>
  <sheetFormatPr defaultColWidth="9" defaultRowHeight="13.8"/>
  <cols>
    <col min="1" max="1" width="18.109375" style="11" bestFit="1" customWidth="1"/>
    <col min="2" max="2" width="1.44140625" style="11" customWidth="1"/>
    <col min="3" max="3" width="35.6640625" bestFit="1" customWidth="1"/>
    <col min="4" max="4" width="5.6640625" bestFit="1" customWidth="1"/>
    <col min="5" max="5" width="20.6640625" bestFit="1" customWidth="1"/>
    <col min="6" max="6" width="17" customWidth="1"/>
    <col min="7" max="7" width="16" bestFit="1" customWidth="1"/>
    <col min="8" max="8" width="8.6640625" bestFit="1" customWidth="1"/>
    <col min="12" max="12" width="9" style="9"/>
    <col min="13" max="13" width="9.5546875" style="9" bestFit="1" customWidth="1"/>
  </cols>
  <sheetData>
    <row r="1" spans="1:13">
      <c r="A1" s="7" t="s">
        <v>0</v>
      </c>
      <c r="B1" s="7"/>
      <c r="C1" s="42" t="s">
        <v>106</v>
      </c>
      <c r="D1" s="36" t="s">
        <v>39</v>
      </c>
      <c r="E1" s="36" t="s">
        <v>16</v>
      </c>
      <c r="F1" s="36" t="s">
        <v>17</v>
      </c>
      <c r="G1" s="36" t="s">
        <v>18</v>
      </c>
      <c r="H1" s="36" t="s">
        <v>24</v>
      </c>
      <c r="I1" s="36" t="s">
        <v>25</v>
      </c>
      <c r="J1" s="36" t="s">
        <v>40</v>
      </c>
      <c r="K1" s="36" t="s">
        <v>41</v>
      </c>
      <c r="L1" s="36" t="s">
        <v>53</v>
      </c>
      <c r="M1" s="36" t="s">
        <v>54</v>
      </c>
    </row>
    <row r="2" spans="1:13">
      <c r="A2" s="7" t="s">
        <v>22</v>
      </c>
      <c r="B2" s="7"/>
      <c r="C2" s="5">
        <v>45934</v>
      </c>
      <c r="D2" s="37">
        <v>2</v>
      </c>
      <c r="E2" s="38" t="str">
        <f>CONCATENATE((LOOKUP(WEEKDAY(Variables!$C$2-3),Variables!$J$1:$J$8,Variables!$K$1:$K$8)),", ",LEFT(LOOKUP(MONTH(Variables!$C$2-3),Variables!$H$1:$H$13,Variables!$I$1:$I$13),3)," ", DAY(Variables!$C$2-3))</f>
        <v>Wed, Oct 1</v>
      </c>
      <c r="F2" s="38" t="str">
        <f>CONCATENATE((LOOKUP(WEEKDAY(Variables!$C$2-2),Variables!$J$1:$J$8,Variables!$K$1:$K$8)),", ",LEFT(LOOKUP(MONTH(Variables!$C$2-2),Variables!$H$1:$H$13,Variables!$I$1:$I$13),3)," ",DAY(Variables!$C$2-2))</f>
        <v>Thu, Oct 2</v>
      </c>
      <c r="G2" s="37" t="s">
        <v>19</v>
      </c>
      <c r="H2" s="39">
        <v>1</v>
      </c>
      <c r="I2" s="39" t="s">
        <v>26</v>
      </c>
      <c r="J2" s="39">
        <v>1</v>
      </c>
      <c r="K2" s="39" t="s">
        <v>47</v>
      </c>
      <c r="L2" s="39">
        <v>1</v>
      </c>
      <c r="M2" s="40" t="s">
        <v>56</v>
      </c>
    </row>
    <row r="3" spans="1:13">
      <c r="A3" s="7" t="s">
        <v>23</v>
      </c>
      <c r="B3" s="7"/>
      <c r="C3" s="5">
        <f>C2+3</f>
        <v>45937</v>
      </c>
      <c r="D3" s="37">
        <v>3</v>
      </c>
      <c r="E3" s="38" t="str">
        <f>CONCATENATE((LOOKUP(WEEKDAY(Variables!$C$2-2),Variables!$J$1:$J$8,Variables!$K$1:$K$8)),", ",LEFT(LOOKUP(MONTH(Variables!$C$2-2),Variables!$H$1:$H$13,Variables!$I$1:$I$13),3)," ",DAY(Variables!$C$2-2))</f>
        <v>Thu, Oct 2</v>
      </c>
      <c r="F3" s="38" t="str">
        <f>CONCATENATE((LOOKUP(WEEKDAY(Variables!$C$2-1),Variables!$J$1:$J$8,Variables!$K$1:$K$8)),", ",LEFT(LOOKUP(MONTH(Variables!$C$2-1),Variables!$H$1:$H$13,Variables!$I$1:$I$13),3)," ",DAY(Variables!$C$2-1))</f>
        <v>Fri, Oct 3</v>
      </c>
      <c r="G3" s="37" t="s">
        <v>20</v>
      </c>
      <c r="H3" s="39">
        <v>2</v>
      </c>
      <c r="I3" s="39" t="s">
        <v>27</v>
      </c>
      <c r="J3" s="39">
        <v>2</v>
      </c>
      <c r="K3" s="39" t="s">
        <v>42</v>
      </c>
      <c r="L3" s="39">
        <v>2</v>
      </c>
      <c r="M3" s="40" t="s">
        <v>55</v>
      </c>
    </row>
    <row r="4" spans="1:13">
      <c r="A4" s="7" t="s">
        <v>3</v>
      </c>
      <c r="B4" s="7"/>
      <c r="C4" s="42" t="s">
        <v>107</v>
      </c>
      <c r="D4" s="37">
        <v>4</v>
      </c>
      <c r="E4" s="38" t="str">
        <f>CONCATENATE((LOOKUP(WEEKDAY(Variables!$C$2-1),Variables!$J$1:$J$8,Variables!$K$1:$K$8)),", ",LEFT(LOOKUP(MONTH(Variables!$C$2-1),Variables!$H$1:$H$13,Variables!$I$1:$I$13),3)," ",DAY(Variables!$C$2-1))</f>
        <v>Fri, Oct 3</v>
      </c>
      <c r="F4" s="38" t="str">
        <f>CONCATENATE((LOOKUP(WEEKDAY(Variables!$C$2),Variables!$J$1:$J$8,Variables!$K$1:$K$8)),", ",LEFT(LOOKUP(MONTH(Variables!$C$2),Variables!$H$1:$H$13,Variables!$I$1:$I$13),3)," ",DAY(Variables!$C$2))</f>
        <v>Sat, Oct 4</v>
      </c>
      <c r="G4" s="37" t="s">
        <v>21</v>
      </c>
      <c r="H4" s="39">
        <v>3</v>
      </c>
      <c r="I4" s="39" t="s">
        <v>28</v>
      </c>
      <c r="J4" s="39">
        <v>3</v>
      </c>
      <c r="K4" s="39" t="s">
        <v>48</v>
      </c>
      <c r="L4" s="39"/>
      <c r="M4" s="39"/>
    </row>
    <row r="5" spans="1:13">
      <c r="A5" s="7" t="s">
        <v>1</v>
      </c>
      <c r="B5" s="7"/>
      <c r="C5" s="42" t="s">
        <v>108</v>
      </c>
      <c r="D5" s="37">
        <v>5</v>
      </c>
      <c r="E5" s="38" t="str">
        <f>CONCATENATE((LOOKUP(WEEKDAY(Variables!$C$2),Variables!$J$1:$J$8,Variables!$K$1:$K$8)),", ",LEFT(LOOKUP(MONTH(Variables!$C$2),Variables!$H$1:$H$13,Variables!$I$1:$I$13),3)," ",DAY(Variables!$C$2))</f>
        <v>Sat, Oct 4</v>
      </c>
      <c r="F5" s="38" t="str">
        <f>CONCATENATE((LOOKUP(WEEKDAY(Variables!$C$2+1),Variables!$J$1:$J$8,Variables!$K$1:$K$8)),", ",LEFT(LOOKUP(MONTH(Variables!$C$2+1),Variables!$H$1:$H$13,Variables!$I$1:$I$13),3)," ",DAY(Variables!$C$2+1) )</f>
        <v>Sun, Oct 5</v>
      </c>
      <c r="G5" s="41"/>
      <c r="H5" s="39">
        <v>4</v>
      </c>
      <c r="I5" s="39" t="s">
        <v>29</v>
      </c>
      <c r="J5" s="39">
        <v>4</v>
      </c>
      <c r="K5" s="39" t="s">
        <v>43</v>
      </c>
      <c r="L5" s="39"/>
      <c r="M5" s="39"/>
    </row>
    <row r="6" spans="1:13">
      <c r="A6" s="7" t="s">
        <v>2</v>
      </c>
      <c r="B6" s="7"/>
      <c r="C6" s="10" t="str">
        <f>CONCATENATE((LOOKUP(MONTH(Variables!C2),Variables!$H$1:$H$13,Variables!$I$1:$I$13))," ",DAY(Variables!C2)," - ",(LOOKUP(MONTH(Variables!C3),Variables!$H$1:$H$13,Variables!$I$1:$I$13)), " ",DAY(Variables!C3),", ",YEAR(Variables!C3))</f>
        <v>October 4 - October 7, 2025</v>
      </c>
      <c r="D6" s="37">
        <v>6</v>
      </c>
      <c r="E6" s="38" t="str">
        <f>CONCATENATE((LOOKUP(WEEKDAY(Variables!$C$2+1),Variables!$J$1:$J$8,Variables!$K$1:$K$8)),", ",LEFT(LOOKUP(MONTH(Variables!$C$2+1),Variables!$H$1:$H$13,Variables!$I$1:$I$13),3)," ",DAY(Variables!$C$2+1) )</f>
        <v>Sun, Oct 5</v>
      </c>
      <c r="F6" s="38" t="str">
        <f>CONCATENATE((LOOKUP(WEEKDAY(Variables!$C$2+2),Variables!$J$1:$J$8,Variables!$K$1:$K$8)),", ",LEFT(LOOKUP(MONTH(Variables!$C$2+2),Variables!$H$1:$H$13,Variables!$I$1:$I$13),3)," ",DAY(Variables!$C$2+2))</f>
        <v>Mon, Oct 6</v>
      </c>
      <c r="G6" s="41"/>
      <c r="H6" s="39">
        <v>5</v>
      </c>
      <c r="I6" s="39" t="s">
        <v>30</v>
      </c>
      <c r="J6" s="39">
        <v>5</v>
      </c>
      <c r="K6" s="39" t="s">
        <v>44</v>
      </c>
      <c r="L6" s="39"/>
      <c r="M6" s="39"/>
    </row>
    <row r="7" spans="1:13">
      <c r="A7" s="7"/>
      <c r="B7" s="7"/>
      <c r="D7" s="37">
        <v>7</v>
      </c>
      <c r="E7" s="38" t="str">
        <f>CONCATENATE((LOOKUP(WEEKDAY(Variables!$C$2+2),Variables!$J$1:$J$8,Variables!$K$1:$K$8)),", ",LEFT(LOOKUP(MONTH(Variables!$C$2+2),Variables!$H$1:$H$13,Variables!$I$1:$I$13),3)," ",DAY(Variables!$C$2+2))</f>
        <v>Mon, Oct 6</v>
      </c>
      <c r="F7" s="38" t="str">
        <f>CONCATENATE((LOOKUP(WEEKDAY(Variables!$C$2+3),Variables!$J$1:$J$8,Variables!$K$1:$K$8)),", ",LEFT(LOOKUP(MONTH(Variables!$C$2+3),Variables!$H$1:$H$13,Variables!$I$1:$I$13),3)," ",DAY(Variables!$C$2+3))</f>
        <v>Tue, Oct 7</v>
      </c>
      <c r="G7" s="41"/>
      <c r="H7" s="39">
        <v>6</v>
      </c>
      <c r="I7" s="39" t="s">
        <v>31</v>
      </c>
      <c r="J7" s="39">
        <v>6</v>
      </c>
      <c r="K7" s="39" t="s">
        <v>45</v>
      </c>
      <c r="L7" s="39"/>
      <c r="M7" s="39"/>
    </row>
    <row r="8" spans="1:13">
      <c r="A8" s="7"/>
      <c r="B8" s="7"/>
      <c r="D8" s="37">
        <v>8</v>
      </c>
      <c r="E8" s="38" t="str">
        <f>CONCATENATE((LOOKUP(WEEKDAY(Variables!$C$2+3),Variables!$J$1:$J$8,Variables!$K$1:$K$8)),", ",LEFT(LOOKUP(MONTH(Variables!$C$2+3),Variables!$H$1:$H$13,Variables!$I$1:$I$13),3)," ",DAY(Variables!$C$2+3))</f>
        <v>Tue, Oct 7</v>
      </c>
      <c r="F8" s="38" t="str">
        <f>CONCATENATE((LOOKUP(WEEKDAY(Variables!$C$2+4),Variables!$J$1:$J$8,Variables!$K$1:$K$8)),", ",LEFT(LOOKUP(MONTH(Variables!$C$2+4),Variables!$H$1:$H$13,Variables!$I$1:$I$13),3)," ",DAY(Variables!$C$2+4))</f>
        <v>Wed, Oct 8</v>
      </c>
      <c r="G8" s="41"/>
      <c r="H8" s="39">
        <v>7</v>
      </c>
      <c r="I8" s="39" t="s">
        <v>32</v>
      </c>
      <c r="J8" s="39">
        <v>7</v>
      </c>
      <c r="K8" s="39" t="s">
        <v>46</v>
      </c>
      <c r="L8" s="39"/>
      <c r="M8" s="39"/>
    </row>
    <row r="9" spans="1:13">
      <c r="D9" s="37">
        <v>9</v>
      </c>
      <c r="E9" s="38" t="str">
        <f>CONCATENATE((LOOKUP(WEEKDAY(Variables!$C$2+4),Variables!$J$1:$J$8,Variables!$K$1:$K$8)),", ",LEFT(LOOKUP(MONTH(Variables!$C$2+4),Variables!$H$1:$H$13,Variables!$I$1:$I$13),3)," ",DAY(Variables!$C$2+4))</f>
        <v>Wed, Oct 8</v>
      </c>
      <c r="F9" s="38" t="str">
        <f>CONCATENATE((LOOKUP(WEEKDAY(Variables!$C$2+5),Variables!$J$1:$J$8,Variables!$K$1:$K$8)),", ",LEFT(LOOKUP(MONTH(Variables!$C$2+5),Variables!$H$1:$H$13,Variables!$I$1:$I$13),3)," ",DAY(Variables!$C$2+5))</f>
        <v>Thu, Oct 9</v>
      </c>
      <c r="G9" s="41"/>
      <c r="H9" s="39">
        <v>8</v>
      </c>
      <c r="I9" s="39" t="s">
        <v>33</v>
      </c>
      <c r="J9" s="41"/>
      <c r="K9" s="41"/>
      <c r="L9" s="39"/>
      <c r="M9" s="39"/>
    </row>
    <row r="10" spans="1:13">
      <c r="B10" s="7"/>
      <c r="D10" s="37">
        <v>10</v>
      </c>
      <c r="E10" s="38" t="str">
        <f>CONCATENATE((LOOKUP(WEEKDAY(Variables!$C$2+5),Variables!$J$1:$J$8,Variables!$K$1:$K$8)),", ",LEFT(LOOKUP(MONTH(Variables!$C$2+5),Variables!$H$1:$H$13,Variables!$I$1:$I$13),3)," ",DAY(Variables!$C$2+5))</f>
        <v>Thu, Oct 9</v>
      </c>
      <c r="F10" s="38" t="str">
        <f>CONCATENATE((LOOKUP(WEEKDAY(Variables!$C$2+6),Variables!$J$1:$J$8,Variables!$K$1:$K$8)),", ",LEFT(LOOKUP(MONTH(Variables!$C$2+6),Variables!$H$1:$H$13,Variables!$I$1:$I$13),3)," ",DAY(Variables!$C$2+6))</f>
        <v>Fri, Oct 10</v>
      </c>
      <c r="G10" s="41"/>
      <c r="H10" s="39">
        <v>9</v>
      </c>
      <c r="I10" s="39" t="s">
        <v>34</v>
      </c>
      <c r="J10" s="41"/>
      <c r="K10" s="41"/>
      <c r="L10" s="39"/>
      <c r="M10" s="39"/>
    </row>
    <row r="11" spans="1:13">
      <c r="D11" s="37">
        <v>11</v>
      </c>
      <c r="E11" s="38" t="str">
        <f>CONCATENATE((LOOKUP(WEEKDAY(Variables!$C$2+6),Variables!$J$1:$J$8,Variables!$K$1:$K$8)),", ",LEFT(LOOKUP(MONTH(Variables!$C$2+6),Variables!$H$1:$H$13,Variables!$I$1:$I$13),3)," ",DAY(Variables!$C$2+6))</f>
        <v>Fri, Oct 10</v>
      </c>
      <c r="F11" s="38" t="str">
        <f>CONCATENATE((LOOKUP(WEEKDAY(Variables!$C$2+7),Variables!$J$1:$J$8,Variables!$K$1:$K$8)),", ",LEFT(LOOKUP(MONTH(Variables!$C$2+7),Variables!$H$1:$H$13,Variables!$I$1:$I$13),3)," ",DAY(Variables!$C$2+7))</f>
        <v>Sat, Oct 11</v>
      </c>
      <c r="G11" s="41"/>
      <c r="H11" s="39">
        <v>10</v>
      </c>
      <c r="I11" s="39" t="s">
        <v>35</v>
      </c>
      <c r="J11" s="41"/>
      <c r="K11" s="41"/>
      <c r="L11" s="39"/>
      <c r="M11" s="39"/>
    </row>
    <row r="12" spans="1:13">
      <c r="D12" s="37">
        <v>12</v>
      </c>
      <c r="E12" s="38" t="str">
        <f>CONCATENATE((LOOKUP(WEEKDAY(Variables!$C$2+7),Variables!$J$1:$J$8,Variables!$K$1:$K$8)),", ",LEFT(LOOKUP(MONTH(Variables!$C$2+7),Variables!$H$1:$H$13,Variables!$I$1:$I$13),3)," ",DAY(Variables!$C$2+7))</f>
        <v>Sat, Oct 11</v>
      </c>
      <c r="F12" s="38" t="str">
        <f>CONCATENATE((LOOKUP(WEEKDAY(Variables!$C$2+8),Variables!$J$1:$J$8,Variables!$K$1:$K$8)),", ",LEFT(LOOKUP(MONTH(Variables!$C$2+8),Variables!$H$1:$H$13,Variables!$I$1:$I$13),3)," ",DAY(Variables!$C$2+8))</f>
        <v>Sun, Oct 12</v>
      </c>
      <c r="G12" s="41"/>
      <c r="H12" s="39">
        <v>11</v>
      </c>
      <c r="I12" s="39" t="s">
        <v>36</v>
      </c>
      <c r="J12" s="41"/>
      <c r="K12" s="41"/>
      <c r="L12" s="39"/>
      <c r="M12" s="39"/>
    </row>
    <row r="13" spans="1:13">
      <c r="D13" s="41"/>
      <c r="E13" s="41"/>
      <c r="F13" s="41"/>
      <c r="G13" s="41"/>
      <c r="H13" s="39">
        <v>12</v>
      </c>
      <c r="I13" s="39" t="s">
        <v>37</v>
      </c>
      <c r="J13" s="41"/>
      <c r="K13" s="41"/>
      <c r="L13" s="39"/>
      <c r="M13" s="39"/>
    </row>
    <row r="14" spans="1:13" ht="14.4" thickBot="1"/>
    <row r="15" spans="1:13">
      <c r="D15" s="17">
        <v>1</v>
      </c>
      <c r="E15" s="30" t="s">
        <v>61</v>
      </c>
      <c r="F15" s="27"/>
      <c r="G15" s="34" t="s">
        <v>63</v>
      </c>
      <c r="H15" s="18">
        <v>1</v>
      </c>
      <c r="I15" s="27"/>
      <c r="J15" s="27"/>
      <c r="K15" s="27"/>
      <c r="L15" s="19">
        <v>2</v>
      </c>
      <c r="M15" s="35" t="s">
        <v>57</v>
      </c>
    </row>
    <row r="16" spans="1:13">
      <c r="D16" s="20">
        <v>1</v>
      </c>
      <c r="E16" s="31" t="s">
        <v>62</v>
      </c>
      <c r="F16" s="28"/>
      <c r="G16" s="14"/>
      <c r="H16" s="15"/>
      <c r="I16" s="28"/>
      <c r="J16" s="28"/>
      <c r="K16" s="28"/>
      <c r="L16" s="16"/>
      <c r="M16" s="21"/>
    </row>
    <row r="17" spans="1:13">
      <c r="D17" s="33"/>
      <c r="E17" s="31"/>
      <c r="F17" s="28"/>
      <c r="G17" s="14"/>
      <c r="H17" s="15"/>
      <c r="I17" s="28"/>
      <c r="J17" s="28"/>
      <c r="K17" s="28"/>
      <c r="L17" s="16"/>
      <c r="M17" s="21"/>
    </row>
    <row r="18" spans="1:13" ht="14.4" thickBot="1">
      <c r="D18" s="22"/>
      <c r="E18" s="32"/>
      <c r="F18" s="29"/>
      <c r="G18" s="24"/>
      <c r="H18" s="23"/>
      <c r="I18" s="29"/>
      <c r="J18" s="29"/>
      <c r="K18" s="29"/>
      <c r="L18" s="25"/>
      <c r="M18" s="26"/>
    </row>
    <row r="22" spans="1:13">
      <c r="A22" s="12"/>
      <c r="B22" s="12"/>
      <c r="C22" s="12"/>
      <c r="D22" s="12"/>
      <c r="E22" s="8"/>
    </row>
    <row r="23" spans="1:13">
      <c r="A23" s="12"/>
      <c r="B23" s="12"/>
      <c r="C23" s="12"/>
      <c r="D23" s="12"/>
      <c r="E23" s="8"/>
    </row>
    <row r="24" spans="1:13" ht="16.2">
      <c r="A24" s="12"/>
      <c r="B24" s="12"/>
      <c r="C24" s="12"/>
      <c r="D24" s="12"/>
      <c r="E24" s="13"/>
    </row>
    <row r="25" spans="1:13" ht="16.2">
      <c r="A25" s="12"/>
      <c r="B25" s="12"/>
      <c r="C25" s="12"/>
      <c r="D25" s="12"/>
      <c r="E25" s="13"/>
    </row>
    <row r="155" spans="12:12">
      <c r="L155" s="9">
        <v>2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28</vt:i4>
      </vt:variant>
    </vt:vector>
  </HeadingPairs>
  <TitlesOfParts>
    <vt:vector size="31" baseType="lpstr">
      <vt:lpstr>Waiting List Form</vt:lpstr>
      <vt:lpstr>Data</vt:lpstr>
      <vt:lpstr>Variables</vt:lpstr>
      <vt:lpstr>AttCCExp</vt:lpstr>
      <vt:lpstr>AttCCNum</vt:lpstr>
      <vt:lpstr>AttComp</vt:lpstr>
      <vt:lpstr>AttFirst</vt:lpstr>
      <vt:lpstr>AttLast</vt:lpstr>
      <vt:lpstr>Comments</vt:lpstr>
      <vt:lpstr>ConComp</vt:lpstr>
      <vt:lpstr>ConEmail</vt:lpstr>
      <vt:lpstr>ConFirst</vt:lpstr>
      <vt:lpstr>ConLast</vt:lpstr>
      <vt:lpstr>ConPhone</vt:lpstr>
      <vt:lpstr>ExistRes01_Arrive</vt:lpstr>
      <vt:lpstr>ExistRes01_Depart</vt:lpstr>
      <vt:lpstr>ExistRes01_Num</vt:lpstr>
      <vt:lpstr>ExistRes02_Arrive</vt:lpstr>
      <vt:lpstr>ExistRes02_Depart</vt:lpstr>
      <vt:lpstr>ExistRes02_Num</vt:lpstr>
      <vt:lpstr>ExistRes03_Arrive</vt:lpstr>
      <vt:lpstr>ExistRes03_Depart</vt:lpstr>
      <vt:lpstr>ExistRes03_Num</vt:lpstr>
      <vt:lpstr>MtgDates</vt:lpstr>
      <vt:lpstr>MtgHotel</vt:lpstr>
      <vt:lpstr>MtgLocation</vt:lpstr>
      <vt:lpstr>MtgName</vt:lpstr>
      <vt:lpstr>NCSHAConfNum</vt:lpstr>
      <vt:lpstr>NCSHAGranted</vt:lpstr>
      <vt:lpstr>NCSHARecd</vt:lpstr>
      <vt:lpstr>'Waiting List Form'!Print_Area</vt:lpstr>
    </vt:vector>
  </TitlesOfParts>
  <Company>Laptop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Maury Edwards</dc:creator>
  <cp:lastModifiedBy>Chris Townley</cp:lastModifiedBy>
  <cp:lastPrinted>2024-08-08T21:20:16Z</cp:lastPrinted>
  <dcterms:created xsi:type="dcterms:W3CDTF">2005-12-05T19:15:08Z</dcterms:created>
  <dcterms:modified xsi:type="dcterms:W3CDTF">2025-08-21T19:35:40Z</dcterms:modified>
</cp:coreProperties>
</file>